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MARINA\FINANCIJSKI IZVJEŠTAJI\2026\06\"/>
    </mc:Choice>
  </mc:AlternateContent>
  <xr:revisionPtr revIDLastSave="0" documentId="13_ncr:1_{B850F1D6-7BC0-48E4-82A7-453120646799}" xr6:coauthVersionLast="36" xr6:coauthVersionMax="36" xr10:uidLastSave="{00000000-0000-0000-0000-000000000000}"/>
  <bookViews>
    <workbookView xWindow="0" yWindow="0" windowWidth="30720" windowHeight="12972" xr2:uid="{00000000-000D-0000-FFFF-FFFF00000000}"/>
  </bookViews>
  <sheets>
    <sheet name="POLUGODIŠNJI IZVJEŠTAJ" sheetId="18" r:id="rId1"/>
    <sheet name="SAŽETAK " sheetId="1" r:id="rId2"/>
    <sheet name="RAČUN PRIHODA I RASHODA" sheetId="13" r:id="rId3"/>
    <sheet name="RASHODI - FUNKCIJSKA" sheetId="9" r:id="rId4"/>
    <sheet name="RAČUN FINANCIRANJA" sheetId="11" r:id="rId5"/>
    <sheet name="POSEBNI DIO" sheetId="17" r:id="rId6"/>
  </sheets>
  <definedNames>
    <definedName name="_xlnm.Print_Area" localSheetId="1">'SAŽETAK '!$A$5:$H$24</definedName>
  </definedNames>
  <calcPr calcId="191029"/>
</workbook>
</file>

<file path=xl/calcChain.xml><?xml version="1.0" encoding="utf-8"?>
<calcChain xmlns="http://schemas.openxmlformats.org/spreadsheetml/2006/main">
  <c r="F60" i="17" l="1"/>
  <c r="J50" i="17"/>
  <c r="J49" i="17"/>
  <c r="J52" i="17"/>
  <c r="J53" i="17"/>
  <c r="J40" i="17"/>
  <c r="I39" i="17"/>
  <c r="J39" i="17" s="1"/>
  <c r="H39" i="17"/>
  <c r="J35" i="17"/>
  <c r="I34" i="17"/>
  <c r="F34" i="17"/>
  <c r="J34" i="17" s="1"/>
  <c r="J33" i="17"/>
  <c r="I32" i="17"/>
  <c r="F32" i="17"/>
  <c r="F31" i="17" l="1"/>
  <c r="J32" i="17"/>
  <c r="I31" i="17"/>
  <c r="H85" i="13"/>
  <c r="H47" i="13"/>
  <c r="J31" i="17" l="1"/>
  <c r="H73" i="13"/>
  <c r="G70" i="13"/>
  <c r="G65" i="13"/>
  <c r="H70" i="13"/>
  <c r="H37" i="13"/>
  <c r="H38" i="13"/>
  <c r="H39" i="13"/>
  <c r="H40" i="13"/>
  <c r="H41" i="13"/>
  <c r="H42" i="13"/>
  <c r="G37" i="13"/>
  <c r="G38" i="13"/>
  <c r="G39" i="13"/>
  <c r="G40" i="13"/>
  <c r="G41" i="13"/>
  <c r="G42" i="13"/>
  <c r="H20" i="13" l="1"/>
  <c r="H21" i="13"/>
  <c r="H23" i="13"/>
  <c r="H24" i="13"/>
  <c r="H25" i="13"/>
  <c r="H26" i="13"/>
  <c r="H28" i="13"/>
  <c r="H29" i="13"/>
  <c r="H30" i="13"/>
  <c r="G21" i="13"/>
  <c r="G23" i="13"/>
  <c r="G24" i="13"/>
  <c r="G25" i="13"/>
  <c r="G26" i="13"/>
  <c r="G28" i="13"/>
  <c r="G29" i="13"/>
  <c r="G30" i="13"/>
  <c r="G16" i="13"/>
  <c r="G20" i="13"/>
  <c r="D90" i="13"/>
  <c r="D32" i="13"/>
  <c r="O28" i="18"/>
  <c r="G22" i="1" l="1"/>
  <c r="F24" i="1"/>
  <c r="O98" i="18" l="1"/>
  <c r="O24" i="18"/>
  <c r="O52" i="18"/>
  <c r="O40" i="18"/>
  <c r="O41" i="18"/>
  <c r="O42" i="18"/>
  <c r="O43" i="18"/>
  <c r="O44" i="18"/>
  <c r="O99" i="18"/>
  <c r="O97" i="18"/>
  <c r="O96" i="18"/>
  <c r="O95" i="18"/>
  <c r="O94" i="18"/>
  <c r="O93" i="18"/>
  <c r="O92" i="18"/>
  <c r="N91" i="18"/>
  <c r="L91" i="18"/>
  <c r="K91" i="18"/>
  <c r="I91" i="18"/>
  <c r="G91" i="18"/>
  <c r="F91" i="18"/>
  <c r="O90" i="18"/>
  <c r="O89" i="18" s="1"/>
  <c r="F89" i="18"/>
  <c r="O88" i="18"/>
  <c r="O87" i="18" s="1"/>
  <c r="N87" i="18"/>
  <c r="L87" i="18"/>
  <c r="K87" i="18"/>
  <c r="I87" i="18"/>
  <c r="G87" i="18"/>
  <c r="F87" i="18"/>
  <c r="O86" i="18"/>
  <c r="O85" i="18"/>
  <c r="O84" i="18"/>
  <c r="O83" i="18"/>
  <c r="O82" i="18"/>
  <c r="O81" i="18"/>
  <c r="O80" i="18"/>
  <c r="N79" i="18"/>
  <c r="L79" i="18"/>
  <c r="K79" i="18"/>
  <c r="I79" i="18"/>
  <c r="G79" i="18"/>
  <c r="F79" i="18"/>
  <c r="O78" i="18"/>
  <c r="O77" i="18"/>
  <c r="O76" i="18"/>
  <c r="O75" i="18"/>
  <c r="O74" i="18"/>
  <c r="O73" i="18"/>
  <c r="O72" i="18"/>
  <c r="O71" i="18"/>
  <c r="O70" i="18"/>
  <c r="N69" i="18"/>
  <c r="L69" i="18"/>
  <c r="K69" i="18"/>
  <c r="I69" i="18"/>
  <c r="G69" i="18"/>
  <c r="F69" i="18"/>
  <c r="O68" i="18"/>
  <c r="O67" i="18"/>
  <c r="O66" i="18"/>
  <c r="O65" i="18"/>
  <c r="O64" i="18"/>
  <c r="O63" i="18"/>
  <c r="O62" i="18"/>
  <c r="N61" i="18"/>
  <c r="L61" i="18"/>
  <c r="K61" i="18"/>
  <c r="I61" i="18"/>
  <c r="G61" i="18"/>
  <c r="F61" i="18"/>
  <c r="O60" i="18"/>
  <c r="O59" i="18"/>
  <c r="O58" i="18"/>
  <c r="O57" i="18"/>
  <c r="O56" i="18"/>
  <c r="O55" i="18"/>
  <c r="O54" i="18"/>
  <c r="N53" i="18"/>
  <c r="M53" i="18"/>
  <c r="M100" i="18" s="1"/>
  <c r="L53" i="18"/>
  <c r="K53" i="18"/>
  <c r="J53" i="18"/>
  <c r="I53" i="18"/>
  <c r="H53" i="18"/>
  <c r="G53" i="18"/>
  <c r="F53" i="18"/>
  <c r="O51" i="18"/>
  <c r="O50" i="18"/>
  <c r="O49" i="18"/>
  <c r="O48" i="18"/>
  <c r="O47" i="18"/>
  <c r="O46" i="18"/>
  <c r="O45" i="18"/>
  <c r="O39" i="18"/>
  <c r="N38" i="18"/>
  <c r="L38" i="18"/>
  <c r="K38" i="18"/>
  <c r="J38" i="18"/>
  <c r="I38" i="18"/>
  <c r="H38" i="18"/>
  <c r="G38" i="18"/>
  <c r="F38" i="18"/>
  <c r="N36" i="18"/>
  <c r="M36" i="18"/>
  <c r="L36" i="18"/>
  <c r="K36" i="18"/>
  <c r="J36" i="18"/>
  <c r="I36" i="18"/>
  <c r="H36" i="18"/>
  <c r="G36" i="18"/>
  <c r="F36" i="18"/>
  <c r="O35" i="18"/>
  <c r="O34" i="18"/>
  <c r="O33" i="18"/>
  <c r="O32" i="18"/>
  <c r="O31" i="18"/>
  <c r="O30" i="18"/>
  <c r="O29" i="18"/>
  <c r="O27" i="18"/>
  <c r="O26" i="18"/>
  <c r="O25" i="18"/>
  <c r="O23" i="18"/>
  <c r="O22" i="18"/>
  <c r="O21" i="18"/>
  <c r="O20" i="18"/>
  <c r="O19" i="18"/>
  <c r="O18" i="18"/>
  <c r="O17" i="18"/>
  <c r="O16" i="18"/>
  <c r="O91" i="18" l="1"/>
  <c r="O69" i="18"/>
  <c r="O61" i="18"/>
  <c r="H100" i="18"/>
  <c r="H101" i="18" s="1"/>
  <c r="J100" i="18"/>
  <c r="J101" i="18" s="1"/>
  <c r="I100" i="18"/>
  <c r="I101" i="18" s="1"/>
  <c r="O53" i="18"/>
  <c r="K100" i="18"/>
  <c r="K101" i="18" s="1"/>
  <c r="L100" i="18"/>
  <c r="L101" i="18" s="1"/>
  <c r="F100" i="18"/>
  <c r="G100" i="18"/>
  <c r="G101" i="18" s="1"/>
  <c r="N100" i="18"/>
  <c r="N101" i="18" s="1"/>
  <c r="O38" i="18"/>
  <c r="O36" i="18"/>
  <c r="O79" i="18"/>
  <c r="M101" i="18"/>
  <c r="I73" i="17"/>
  <c r="F73" i="17"/>
  <c r="I62" i="17"/>
  <c r="F62" i="17"/>
  <c r="F101" i="18" l="1"/>
  <c r="O100" i="18"/>
  <c r="O101" i="18" s="1"/>
  <c r="I58" i="17"/>
  <c r="I57" i="17" s="1"/>
  <c r="F58" i="17"/>
  <c r="F57" i="17" s="1"/>
  <c r="J59" i="17"/>
  <c r="F51" i="17"/>
  <c r="I51" i="17"/>
  <c r="J51" i="17" s="1"/>
  <c r="J38" i="17"/>
  <c r="I37" i="17"/>
  <c r="I36" i="17" s="1"/>
  <c r="H37" i="17"/>
  <c r="F36" i="17" s="1"/>
  <c r="J86" i="17"/>
  <c r="I85" i="17"/>
  <c r="F85" i="17"/>
  <c r="J84" i="17"/>
  <c r="I83" i="17"/>
  <c r="F83" i="17"/>
  <c r="J82" i="17"/>
  <c r="J81" i="17"/>
  <c r="I80" i="17"/>
  <c r="I79" i="17" s="1"/>
  <c r="F80" i="17"/>
  <c r="J78" i="17"/>
  <c r="I77" i="17"/>
  <c r="F77" i="17"/>
  <c r="J76" i="17"/>
  <c r="J75" i="17"/>
  <c r="J74" i="17"/>
  <c r="J72" i="17"/>
  <c r="I71" i="17"/>
  <c r="F71" i="17"/>
  <c r="J70" i="17"/>
  <c r="J69" i="17"/>
  <c r="I68" i="17"/>
  <c r="F68" i="17"/>
  <c r="J67" i="17"/>
  <c r="I66" i="17"/>
  <c r="F66" i="17"/>
  <c r="J65" i="17"/>
  <c r="J64" i="17"/>
  <c r="J63" i="17"/>
  <c r="J56" i="17"/>
  <c r="J55" i="17"/>
  <c r="I54" i="17"/>
  <c r="F54" i="17"/>
  <c r="I48" i="17"/>
  <c r="F48" i="17"/>
  <c r="J47" i="17"/>
  <c r="J46" i="17"/>
  <c r="I45" i="17"/>
  <c r="F45" i="17"/>
  <c r="J43" i="17"/>
  <c r="I42" i="17"/>
  <c r="I41" i="17" s="1"/>
  <c r="F42" i="17"/>
  <c r="F41" i="17" s="1"/>
  <c r="J30" i="17"/>
  <c r="J29" i="17"/>
  <c r="I28" i="17"/>
  <c r="I27" i="17" s="1"/>
  <c r="F28" i="17"/>
  <c r="F27" i="17" s="1"/>
  <c r="J26" i="17"/>
  <c r="I25" i="17"/>
  <c r="I24" i="17" s="1"/>
  <c r="F25" i="17"/>
  <c r="F24" i="17" s="1"/>
  <c r="J23" i="17"/>
  <c r="I22" i="17"/>
  <c r="F22" i="17"/>
  <c r="J21" i="17"/>
  <c r="I20" i="17"/>
  <c r="F20" i="17"/>
  <c r="F79" i="17" l="1"/>
  <c r="F61" i="17"/>
  <c r="I61" i="17"/>
  <c r="I60" i="17" s="1"/>
  <c r="F44" i="17"/>
  <c r="I44" i="17"/>
  <c r="J57" i="17"/>
  <c r="J36" i="17"/>
  <c r="J58" i="17"/>
  <c r="I19" i="17"/>
  <c r="J77" i="17"/>
  <c r="J66" i="17"/>
  <c r="J80" i="17"/>
  <c r="J68" i="17"/>
  <c r="J37" i="17"/>
  <c r="J24" i="17"/>
  <c r="J25" i="17"/>
  <c r="J71" i="17"/>
  <c r="J83" i="17"/>
  <c r="J73" i="17"/>
  <c r="J62" i="17"/>
  <c r="J85" i="17"/>
  <c r="J48" i="17"/>
  <c r="J45" i="17"/>
  <c r="J41" i="17"/>
  <c r="J42" i="17"/>
  <c r="J28" i="17"/>
  <c r="J27" i="17"/>
  <c r="J20" i="17"/>
  <c r="F19" i="17"/>
  <c r="F18" i="17" s="1"/>
  <c r="J54" i="17"/>
  <c r="J22" i="17"/>
  <c r="G84" i="13"/>
  <c r="I18" i="17" l="1"/>
  <c r="J44" i="17"/>
  <c r="J79" i="17"/>
  <c r="J19" i="17"/>
  <c r="J61" i="17"/>
  <c r="F90" i="13"/>
  <c r="H65" i="13"/>
  <c r="H50" i="13"/>
  <c r="G49" i="13"/>
  <c r="G50" i="13"/>
  <c r="F17" i="17" l="1"/>
  <c r="J60" i="17"/>
  <c r="J18" i="17"/>
  <c r="I17" i="17"/>
  <c r="E32" i="13"/>
  <c r="H24" i="1"/>
  <c r="H16" i="13"/>
  <c r="J17" i="17" l="1"/>
  <c r="H84" i="13"/>
  <c r="H77" i="13"/>
  <c r="H51" i="13"/>
  <c r="H45" i="13"/>
  <c r="H34" i="13"/>
  <c r="G34" i="13"/>
  <c r="H75" i="13"/>
  <c r="H43" i="13"/>
  <c r="H44" i="13"/>
  <c r="H36" i="13"/>
  <c r="G36" i="13"/>
  <c r="H80" i="13"/>
  <c r="H81" i="13"/>
  <c r="G80" i="13"/>
  <c r="G81" i="13"/>
  <c r="H69" i="13"/>
  <c r="H59" i="13"/>
  <c r="F32" i="13"/>
  <c r="G32" i="13" l="1"/>
  <c r="H32" i="13"/>
  <c r="E91" i="13"/>
  <c r="G51" i="13"/>
  <c r="H49" i="13"/>
  <c r="G45" i="13"/>
  <c r="D14" i="9" l="1"/>
  <c r="C14" i="9"/>
  <c r="B14" i="9"/>
  <c r="G77" i="13" l="1"/>
  <c r="G69" i="13"/>
  <c r="G59" i="13"/>
  <c r="H52" i="13"/>
  <c r="H53" i="13"/>
  <c r="H55" i="13"/>
  <c r="H56" i="13"/>
  <c r="H57" i="13"/>
  <c r="H60" i="13"/>
  <c r="H61" i="13"/>
  <c r="H62" i="13"/>
  <c r="H63" i="13"/>
  <c r="H64" i="13"/>
  <c r="H66" i="13"/>
  <c r="H67" i="13"/>
  <c r="H68" i="13"/>
  <c r="H71" i="13"/>
  <c r="H72" i="13"/>
  <c r="H76" i="13"/>
  <c r="H78" i="13"/>
  <c r="G52" i="13"/>
  <c r="G53" i="13"/>
  <c r="G55" i="13"/>
  <c r="G56" i="13"/>
  <c r="G57" i="13"/>
  <c r="G60" i="13"/>
  <c r="G61" i="13"/>
  <c r="G62" i="13"/>
  <c r="G63" i="13"/>
  <c r="G64" i="13"/>
  <c r="G66" i="13"/>
  <c r="G67" i="13"/>
  <c r="G68" i="13"/>
  <c r="G71" i="13"/>
  <c r="G72" i="13"/>
  <c r="G73" i="13"/>
  <c r="G75" i="13"/>
  <c r="G76" i="13"/>
  <c r="G78" i="13"/>
  <c r="H48" i="13"/>
  <c r="H46" i="13"/>
  <c r="G48" i="13"/>
  <c r="G46" i="13"/>
  <c r="H35" i="13"/>
  <c r="G44" i="13"/>
  <c r="G43" i="13"/>
  <c r="G35" i="13"/>
  <c r="F91" i="13" l="1"/>
  <c r="G15" i="13" l="1"/>
  <c r="H15" i="13"/>
  <c r="D91" i="13" l="1"/>
  <c r="D12" i="9" l="1"/>
  <c r="C12" i="9"/>
  <c r="B12" i="9"/>
  <c r="F12" i="9" l="1"/>
  <c r="E12" i="9"/>
  <c r="F14" i="9" l="1"/>
  <c r="E14" i="9"/>
  <c r="F13" i="9"/>
  <c r="E13" i="9" l="1"/>
  <c r="H19" i="1" l="1"/>
  <c r="G19" i="1"/>
  <c r="G11" i="1" l="1"/>
  <c r="G8" i="1" l="1"/>
  <c r="G14" i="1" s="1"/>
  <c r="G23" i="1" s="1"/>
  <c r="G24" i="1" s="1"/>
  <c r="H11" i="1"/>
  <c r="H8" i="1" l="1"/>
  <c r="H14" i="1" s="1"/>
  <c r="F11" i="1" l="1"/>
  <c r="F8" i="1" l="1"/>
  <c r="F14" i="1" s="1"/>
  <c r="F19" i="1" l="1"/>
</calcChain>
</file>

<file path=xl/sharedStrings.xml><?xml version="1.0" encoding="utf-8"?>
<sst xmlns="http://schemas.openxmlformats.org/spreadsheetml/2006/main" count="505" uniqueCount="276">
  <si>
    <t xml:space="preserve">PRIHODI/RASHODI TEKUĆA GODINA </t>
  </si>
  <si>
    <t>PRIHODI UKUPNO</t>
  </si>
  <si>
    <t>PRIHODI POSLOVANJA</t>
  </si>
  <si>
    <t>PRIHODI OD PRODAJE NEFINANCIJSKE IMOVINE</t>
  </si>
  <si>
    <t>RASHODI UKUPNO</t>
  </si>
  <si>
    <t>RASHODI  POSLOVANJA</t>
  </si>
  <si>
    <t>RASHODI ZA NEFINANCIJSKU IMOVINU</t>
  </si>
  <si>
    <t>RAZLIKA - VIŠAK / MANJAK</t>
  </si>
  <si>
    <t>VIŠKOVI/MANJKOVI</t>
  </si>
  <si>
    <t xml:space="preserve">RAČUN FINANCIRANJA </t>
  </si>
  <si>
    <t>PRIMICI OD FINANCIJSKE IMOVINE I ZADUŽIVANJA</t>
  </si>
  <si>
    <t>IZDACI ZA FINANCIJSKU IMOVINU I OTPLATE ZAJMOVA</t>
  </si>
  <si>
    <t>NETO FINANCIRANJE</t>
  </si>
  <si>
    <t>Rashodi za zaposlene</t>
  </si>
  <si>
    <t>Materijalni rashodi</t>
  </si>
  <si>
    <t>Financijski rashodi</t>
  </si>
  <si>
    <t>Rashodi za nabavu proizvedene dugotrajne imovine</t>
  </si>
  <si>
    <t>I. OPĆI DIO</t>
  </si>
  <si>
    <t>A) SAŽETAK RAČUNA PRIHODA I RASHODA</t>
  </si>
  <si>
    <t>B) SAŽETAK RAČUNA FINANCIRANJA</t>
  </si>
  <si>
    <t>C) PRENESENI VIŠAK ILI PRENESENI MANJAK I VIŠEGODIŠNJI PLAN URAVNOTEŽENJA</t>
  </si>
  <si>
    <t>VIŠAK / MANJAK IZ PRETHODNE(IH) GODINE KOJI ĆE SE RASPOREDITI / POKRITI</t>
  </si>
  <si>
    <t>Razred</t>
  </si>
  <si>
    <t>Opći prihodi i primici</t>
  </si>
  <si>
    <t>Izvor</t>
  </si>
  <si>
    <t>Skupina</t>
  </si>
  <si>
    <t>RASHODI POSLOVANJA</t>
  </si>
  <si>
    <t>RASHODI PREMA FUNKCIJSKOJ KLASIFIKACIJI</t>
  </si>
  <si>
    <t>BROJČANA OZNAKA I NAZIV</t>
  </si>
  <si>
    <t>II. POSEBNI DIO</t>
  </si>
  <si>
    <t>UKUPAN DONOS VIŠKA / MANJKA IZ PRETHODNE(IH) GODINE</t>
  </si>
  <si>
    <t>Rashodi za usluge</t>
  </si>
  <si>
    <t>Doprinosi na plaće</t>
  </si>
  <si>
    <t>Ostali rashodi</t>
  </si>
  <si>
    <t>Tekuće donacije</t>
  </si>
  <si>
    <t>Naknade troškova zaposlenima</t>
  </si>
  <si>
    <t>Rashodi za materijal i energiju</t>
  </si>
  <si>
    <t>Ostali nespomenuti rashodi poslovanja</t>
  </si>
  <si>
    <t>Ostali financijski rashodi</t>
  </si>
  <si>
    <t>Sitni inventar i auto gume</t>
  </si>
  <si>
    <t>Intelektualne i osobne usluge</t>
  </si>
  <si>
    <t>Zakupnine i najamnine</t>
  </si>
  <si>
    <t>B. RAČUN FINANCIRANJA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</si>
  <si>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</si>
  <si>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</si>
  <si>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</si>
  <si>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</si>
  <si>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Izvršenje prethodne godine</t>
  </si>
  <si>
    <t>Plan tekuće godine</t>
  </si>
  <si>
    <t xml:space="preserve">Izvršenje tekuće godine </t>
  </si>
  <si>
    <t>Plaće za redovan rad</t>
  </si>
  <si>
    <t>Službena putovanja</t>
  </si>
  <si>
    <t>Indeks</t>
  </si>
  <si>
    <t>Usluge telefona, pošte i prijevoza</t>
  </si>
  <si>
    <t>Usluge tekućeg i investicijskog održavanja</t>
  </si>
  <si>
    <t>Komunalne usluge</t>
  </si>
  <si>
    <t>Računalne usluge</t>
  </si>
  <si>
    <t>Reprezentacija</t>
  </si>
  <si>
    <t>6=4/3*100</t>
  </si>
  <si>
    <t>5=4/2*100</t>
  </si>
  <si>
    <t>09 Obrazovanje</t>
  </si>
  <si>
    <t xml:space="preserve">UKUPNO RASHODI </t>
  </si>
  <si>
    <t>Zdravstvene usluge</t>
  </si>
  <si>
    <t>Ostale nespomenute usluge</t>
  </si>
  <si>
    <t>Naknade članovima povjerenstava</t>
  </si>
  <si>
    <t>Premije osiguranja</t>
  </si>
  <si>
    <t>Članarine</t>
  </si>
  <si>
    <t>Upravne i administrativne pristojbe</t>
  </si>
  <si>
    <t>Usluge platnog prometa</t>
  </si>
  <si>
    <t>Knjige</t>
  </si>
  <si>
    <t>Tekuće donacije u naravi</t>
  </si>
  <si>
    <t>Lož ulje</t>
  </si>
  <si>
    <t>Ostali rashodi za zaposlene</t>
  </si>
  <si>
    <t>Rashodi za nabavu dugotrajne imovine</t>
  </si>
  <si>
    <t>UKUPNO</t>
  </si>
  <si>
    <t>SREDNJA TEHNIČKA PROMETNA ŠKOLA</t>
  </si>
  <si>
    <t>Ivo Milanović</t>
  </si>
  <si>
    <t>Predsjednik Školskog odbora:</t>
  </si>
  <si>
    <t>RAZLIKA:</t>
  </si>
  <si>
    <t>UKUPNI RASHODI:</t>
  </si>
  <si>
    <t>Knjige - PN - Višak</t>
  </si>
  <si>
    <t>37.</t>
  </si>
  <si>
    <t>36.</t>
  </si>
  <si>
    <t>35.</t>
  </si>
  <si>
    <t>Oprema za grijanje, ventilaciju i hlađenje</t>
  </si>
  <si>
    <t>34.</t>
  </si>
  <si>
    <t>Komunikacijska oprema</t>
  </si>
  <si>
    <t>33.</t>
  </si>
  <si>
    <t>Uredska oprema i računala</t>
  </si>
  <si>
    <t>32.</t>
  </si>
  <si>
    <t>31.</t>
  </si>
  <si>
    <t>Zatezne kamate - Sudske presude</t>
  </si>
  <si>
    <t>30.</t>
  </si>
  <si>
    <t>29.</t>
  </si>
  <si>
    <t>28.</t>
  </si>
  <si>
    <t>27.</t>
  </si>
  <si>
    <t>Reprezentacija - Natjecanja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</si>
  <si>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</si>
  <si>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</si>
  <si>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</si>
  <si>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</si>
  <si>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</si>
  <si>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</si>
  <si>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</si>
  <si>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</si>
  <si>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</si>
  <si>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Usluge promidžbe i informiranja</t>
  </si>
  <si>
    <t>17.</t>
  </si>
  <si>
    <t>16.</t>
  </si>
  <si>
    <t>15.</t>
  </si>
  <si>
    <t>Radna odjeća i obuća</t>
  </si>
  <si>
    <t>14.</t>
  </si>
  <si>
    <t>13.</t>
  </si>
  <si>
    <t>Materijal i dijelovi za tekuće održavanje</t>
  </si>
  <si>
    <t>12.</t>
  </si>
  <si>
    <t>Gorivo - nastavni materijal</t>
  </si>
  <si>
    <t>11.</t>
  </si>
  <si>
    <t>10.</t>
  </si>
  <si>
    <t>Električna energija</t>
  </si>
  <si>
    <t>9.</t>
  </si>
  <si>
    <t>Uredski materijal i ostali mater.rashodi</t>
  </si>
  <si>
    <t>8.</t>
  </si>
  <si>
    <t>Ostale naknade troškova zaposlenika</t>
  </si>
  <si>
    <t>7.</t>
  </si>
  <si>
    <t>Seminari, savjetovanja i simpoziji</t>
  </si>
  <si>
    <t>6.</t>
  </si>
  <si>
    <t>Naknada za prijevoz na posao i s posla</t>
  </si>
  <si>
    <t>5.</t>
  </si>
  <si>
    <t>4.</t>
  </si>
  <si>
    <t>Doprinosi na plaće - e-Škole</t>
  </si>
  <si>
    <t>3.</t>
  </si>
  <si>
    <t>2.</t>
  </si>
  <si>
    <t>Plaće za redovan rad - e-Škole</t>
  </si>
  <si>
    <t>Plaće za redovan rad - Vlastiti prihodi - Višak</t>
  </si>
  <si>
    <t>1.</t>
  </si>
  <si>
    <t>UKUPNI PRIHODI:</t>
  </si>
  <si>
    <t>Ostali prihodi</t>
  </si>
  <si>
    <t>Prihod od zakupa</t>
  </si>
  <si>
    <t>Kamate na depozite po viđenju</t>
  </si>
  <si>
    <t>Prihodi od auto škole</t>
  </si>
  <si>
    <t>Prihodi od obrazovanja odraslih</t>
  </si>
  <si>
    <r>
      <t>67111/</t>
    </r>
    <r>
      <rPr>
        <b/>
        <sz val="10"/>
        <rFont val="Arial"/>
        <family val="2"/>
        <charset val="238"/>
      </rPr>
      <t>63931</t>
    </r>
  </si>
  <si>
    <t>Projekt e-Škole</t>
  </si>
  <si>
    <t>Prihodi iz županijskog proračuna - Matični dio - Natjecanja</t>
  </si>
  <si>
    <t>Prihodi iz županijskog proračuna</t>
  </si>
  <si>
    <t>Kapitalne pomoći iz državnog proračuna</t>
  </si>
  <si>
    <t>Prihodi iz državnog proračuna - Higijenske potrepštine</t>
  </si>
  <si>
    <t>Prihodi iz državnog proračuna - AZOO, ASOO</t>
  </si>
  <si>
    <t>Prihodi iz državnog proračuna - Plaće i naknade</t>
  </si>
  <si>
    <t>POSEBNE NAMJERE</t>
  </si>
  <si>
    <t>VLASTITA SREDSTVA</t>
  </si>
  <si>
    <t>POMOĆI EU</t>
  </si>
  <si>
    <t>ŽUPANIJSKI PRORAČUN</t>
  </si>
  <si>
    <t>DRŽAVNI PRORAČUN</t>
  </si>
  <si>
    <t>1. REBALANS</t>
  </si>
  <si>
    <t>Naziv konta</t>
  </si>
  <si>
    <t>Račun iz računskog plana</t>
  </si>
  <si>
    <t>R.B.</t>
  </si>
  <si>
    <t>SPLIT - Teslina 4</t>
  </si>
  <si>
    <t>PLAN TEKUĆE GODINE</t>
  </si>
  <si>
    <t>INDEKS</t>
  </si>
  <si>
    <r>
      <t>67111/</t>
    </r>
    <r>
      <rPr>
        <sz val="10"/>
        <rFont val="Arial"/>
        <family val="2"/>
      </rPr>
      <t>63931</t>
    </r>
  </si>
  <si>
    <t>VIŠAK / MANJAK + NETO FINANCIRANJE + PRENESENI RAZULTAT</t>
  </si>
  <si>
    <t xml:space="preserve">092 Srednjoškolsko obrazovanje </t>
  </si>
  <si>
    <t>A. RAČUN PRIHODA I RASHODA</t>
  </si>
  <si>
    <t>42</t>
  </si>
  <si>
    <t>Izvor  4.8.2 Prihodi za posebne namjene PK - prenesena sredstva</t>
  </si>
  <si>
    <t>Izvor  3.2.2 Vlastiti prihodi PK - prenesena sredstva</t>
  </si>
  <si>
    <t>32</t>
  </si>
  <si>
    <t>Izvor  3.2.1 Vlastiti prihodi PK</t>
  </si>
  <si>
    <t>Aktivnost A404003 Izgradnja i uređenje objekata te nabava i održavanje opreme</t>
  </si>
  <si>
    <t>Izvor  6.2.1 Donacije PK</t>
  </si>
  <si>
    <t>31</t>
  </si>
  <si>
    <t>34</t>
  </si>
  <si>
    <t>Izvor  4.8.1 Prihodi za posebne namjene PK</t>
  </si>
  <si>
    <t>Aktivnost A404001 Rashodi djelatnosti</t>
  </si>
  <si>
    <t>Program 4040 Srednjoškolsko obrazovanje</t>
  </si>
  <si>
    <t>Izvor  1.1.1 Opći prihodi i primici</t>
  </si>
  <si>
    <t>38</t>
  </si>
  <si>
    <t>Tekući projekt T400111 Opskrba školskih ustanova higijenskim potrepštinama za učenice</t>
  </si>
  <si>
    <t>Aktivnost A400115 Osobni pomoćnici i pomoćnici u nastavi</t>
  </si>
  <si>
    <t>Aktivnost A400104 e - Škole</t>
  </si>
  <si>
    <t>Aktivnost A400103 Natjecanja, manifestacije i ostalo</t>
  </si>
  <si>
    <t>Program 4001 Razvoj odgojno obrazovnog sustava</t>
  </si>
  <si>
    <t>UKUPNI RASHODI POSLOVANJA</t>
  </si>
  <si>
    <t>Naziv</t>
  </si>
  <si>
    <t>Primljeni povrati glavnica danih zajmova i depozita</t>
  </si>
  <si>
    <t>3.2.</t>
  </si>
  <si>
    <t>Vlastiti prihodi PK</t>
  </si>
  <si>
    <t>…</t>
  </si>
  <si>
    <t>8.2.</t>
  </si>
  <si>
    <t>Namjenski primici od zaduživanja proračunski korisnici</t>
  </si>
  <si>
    <t>1.1.</t>
  </si>
  <si>
    <t>4.4.</t>
  </si>
  <si>
    <t>Prihodi za posebne namjene - Decentralizacija</t>
  </si>
  <si>
    <t>4.8.</t>
  </si>
  <si>
    <t>Prihodi za posebne namjene proračunskih korisnika</t>
  </si>
  <si>
    <t>5.3.</t>
  </si>
  <si>
    <t xml:space="preserve">Pomoći EU </t>
  </si>
  <si>
    <t>5.4.</t>
  </si>
  <si>
    <t>Pomoći proračunskim korisnicima SDŽ</t>
  </si>
  <si>
    <t>5.5.</t>
  </si>
  <si>
    <t>Pomoći EU za PK</t>
  </si>
  <si>
    <t>6.2.</t>
  </si>
  <si>
    <t>Donacije proračunskim korisnicima SDŽ</t>
  </si>
  <si>
    <t>7.2.</t>
  </si>
  <si>
    <t>Prihodi od prodaje nefinancijske imovine PK</t>
  </si>
  <si>
    <t>ERASMUS</t>
  </si>
  <si>
    <t>DONACIJE</t>
  </si>
  <si>
    <t>4.4.1                                 1.1.1</t>
  </si>
  <si>
    <t>5.5.1</t>
  </si>
  <si>
    <t>3.2.1                          3.2.2</t>
  </si>
  <si>
    <t>6.2.1</t>
  </si>
  <si>
    <t xml:space="preserve">4.8.1                           4.8.2                              </t>
  </si>
  <si>
    <t>Prihodi iz državnog proračuna - AZOO</t>
  </si>
  <si>
    <t>Tekuće pomoći temeljem prijenosa EU sredstava</t>
  </si>
  <si>
    <t>Uredska oprema i računala - PN - Višak</t>
  </si>
  <si>
    <t>REALIZACIJA FINANCIJSKOG PLANA ZA PRVIH ŠEST MJESECI</t>
  </si>
  <si>
    <t>38.</t>
  </si>
  <si>
    <t>Projekt Učimo zajedno</t>
  </si>
  <si>
    <t>Plaće za redovan rad - Učimo zajedno</t>
  </si>
  <si>
    <t>Božićnica - Regres - Učimo zajedno</t>
  </si>
  <si>
    <t>Doprinosi na plaće - Učimo zajedno</t>
  </si>
  <si>
    <t>Naknada za prijevoz - Učimo zajedno</t>
  </si>
  <si>
    <t>Službena putovanja - Učimo zajedno</t>
  </si>
  <si>
    <t>Prijevozna sredstva</t>
  </si>
  <si>
    <t>POMOĆI</t>
  </si>
  <si>
    <t>Prihodi iz državnog proračuna - Psihodijagnostika</t>
  </si>
  <si>
    <t>Kazne, penali i naknade štete</t>
  </si>
  <si>
    <t>Knjige - Lektire</t>
  </si>
  <si>
    <t>Izvršenje siječanj - lipanj 2025.</t>
  </si>
  <si>
    <t>IZVRŠENJE SIJEČANJ - LIPANJ 2025.</t>
  </si>
  <si>
    <t>Uskrsnica - Učimo zajedno</t>
  </si>
  <si>
    <t>Aktivnost A400125 Knjižnična građa u školskim knjižnicama</t>
  </si>
  <si>
    <t>Tekući projekt T400165 Prevencija mentalnog zdravlja OŠ i SŠ</t>
  </si>
  <si>
    <t>Tekući projekt T400122 ULJP 2021. - 2027. - Učimo zajedno VII</t>
  </si>
  <si>
    <t>Izvor  4.4.1 Prihodi za posebne namjene - Decentralizacija</t>
  </si>
  <si>
    <t>KLASA:</t>
  </si>
  <si>
    <t>URBROJ:</t>
  </si>
  <si>
    <t>Split,</t>
  </si>
  <si>
    <t>FINANCIJSKI                                 PLAN</t>
  </si>
  <si>
    <t>Prihodi iz državnog proračuna - Plaće i naknade iz 2025.</t>
  </si>
  <si>
    <t>Prihodi iz županijskog proračuna - Matični dio - Lektire</t>
  </si>
  <si>
    <t>Projekt Učimo zajedno VII. - T400122</t>
  </si>
  <si>
    <t>Plaće za redovan rad - Učimo zajedno VII. - T400122</t>
  </si>
  <si>
    <t>Božićnica - Regres - Učimo zajedno VII. - T400122</t>
  </si>
  <si>
    <t>Uskrsnica - Učimo zajedno VII. - T400122</t>
  </si>
  <si>
    <t>Doprinosi na plaće - Učimo zajedno VII. - T400122</t>
  </si>
  <si>
    <t>Naknada za prijevoz - Učimo zajedno VII. - T400122</t>
  </si>
  <si>
    <t>Naknade članovima povjerenstava - Natjecanja</t>
  </si>
  <si>
    <t>POLUGODIŠNJI IZVJEŠTAJ O IZVRŠENJU FINANCIJSKOG PLANA ZA 2026. GODINU</t>
  </si>
  <si>
    <t>1.1.1.                                     1.2.1.</t>
  </si>
  <si>
    <t>Dnevnice - Učimo zajedno VII. - T400122</t>
  </si>
  <si>
    <t>5.6.1</t>
  </si>
  <si>
    <t>5.0.1. Ž</t>
  </si>
  <si>
    <t xml:space="preserve">5.0.1. K                        </t>
  </si>
  <si>
    <t>Projekt Osobni pomoćnici i pomoćnici u nastavi - A400115</t>
  </si>
  <si>
    <t>Plaće za redovan rad - Pomoćnici u nastavi - A400115</t>
  </si>
  <si>
    <t>Ostali rashodi - Pomoćnici u nastavi - A400115</t>
  </si>
  <si>
    <t>Doprinosi na plaće - Pomoćnici u nastavi - A400115</t>
  </si>
  <si>
    <t>Naknada za prijevoz - Pomoćnici u nastavi - A400115</t>
  </si>
  <si>
    <t xml:space="preserve">  POLUGODIŠNJI IZVJEŠTAJ O IZVRŠENJU FINANCIJSKOG PLANA ZA 2026. GODINU</t>
  </si>
  <si>
    <t>Izvršenje siječanj - lipanj 2026.</t>
  </si>
  <si>
    <t>Osobni pomoćnici i pomoćnici u nastavi - A400115 - 12/2025</t>
  </si>
  <si>
    <t>IZVRŠENJE SIJEČANJ - LIPANJ 2026.</t>
  </si>
  <si>
    <t>Izvor  5.0.1 Pomoći PK</t>
  </si>
  <si>
    <t>Aktivnost A400118 Nabava udžbenika i drugih obrazovnih materijala</t>
  </si>
  <si>
    <t>Izvor  5.2.0 Ostale pomoći SDŽ</t>
  </si>
  <si>
    <t>Izvor 1.1.1 Opći prihodi i primici</t>
  </si>
  <si>
    <t>Izvor 5.0.1 Pomoći PK</t>
  </si>
  <si>
    <t>Izvor  1.2.1 Predfinanciranje EU projekta</t>
  </si>
  <si>
    <t>Izvor  5.0.1 Pomoći SDŽ</t>
  </si>
  <si>
    <t>Izvor  5.6.1 Europski socijalni fond SDŽ</t>
  </si>
  <si>
    <t>402-06/26-01/9</t>
  </si>
  <si>
    <t>2181-335-03-26-1</t>
  </si>
  <si>
    <t>16.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</si>
</sst>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 &quot;;[Red]&quot;-&quot;#,##0&quot; &quot;"/>
    <numFmt numFmtId="165" formatCode="#,##0.00;[Red]#,##0.00"/>
    <numFmt numFmtId="166" formatCode="[$-1041A]#,##0.00;\-\ #,##0.00"/>
    <numFmt numFmtId="167" formatCode="#,##0.00_ ;\-#,##0.00\ "/>
  </numFmts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i/>
      <sz val="12"/>
      <color rgb="FF002060"/>
      <name val="Calibri"/>
      <family val="2"/>
      <scheme val="minor"/>
    </font>
    <font>
      <sz val="10"/>
      <name val="Arial"/>
      <family val="2"/>
    </font>
    <font>
      <sz val="12"/>
      <color rgb="FF002060"/>
      <name val="Calibri"/>
      <family val="2"/>
      <scheme val="minor"/>
    </font>
    <font>
      <i/>
      <sz val="12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i/>
      <sz val="8"/>
      <color rgb="FF000000"/>
      <name val="Calibri"/>
      <family val="2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2060"/>
      <name val="Arial"/>
      <family val="2"/>
    </font>
    <font>
      <sz val="12"/>
      <color rgb="FF00206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  <font>
      <b/>
      <i/>
      <sz val="10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sz val="10"/>
      <name val="Arial"/>
    </font>
    <font>
      <sz val="10"/>
      <color theme="0"/>
      <name val="Arial"/>
      <family val="2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u/>
      <sz val="10"/>
      <color rgb="FFFF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rgb="FFDDEBF7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1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indexed="0"/>
      </patternFill>
    </fill>
    <fill>
      <patternFill patternType="solid">
        <fgColor theme="1"/>
        <bgColor indexed="0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0" tint="-0.499984740745262"/>
        <bgColor indexed="64"/>
      </patternFill>
    </fill>
  </fills>
  <borders count="10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rgb="FF002060"/>
      </left>
      <right style="medium">
        <color indexed="64"/>
      </right>
      <top style="thin">
        <color rgb="FF002060"/>
      </top>
      <bottom style="medium">
        <color indexed="64"/>
      </bottom>
      <diagonal/>
    </border>
    <border>
      <left style="medium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indexed="64"/>
      </right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2060"/>
      </top>
      <bottom style="medium">
        <color indexed="64"/>
      </bottom>
      <diagonal/>
    </border>
    <border>
      <left/>
      <right/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5" fillId="0" borderId="0"/>
    <xf numFmtId="0" fontId="8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16" fillId="0" borderId="0"/>
    <xf numFmtId="0" fontId="1" fillId="0" borderId="0"/>
    <xf numFmtId="0" fontId="39" fillId="0" borderId="0"/>
  </cellStyleXfs>
  <cellXfs count="599">
    <xf numFmtId="0" fontId="0" fillId="0" borderId="0" xfId="0"/>
    <xf numFmtId="0" fontId="11" fillId="0" borderId="0" xfId="0" applyFont="1"/>
    <xf numFmtId="0" fontId="12" fillId="0" borderId="0" xfId="1" applyFont="1" applyAlignment="1">
      <alignment wrapText="1"/>
    </xf>
    <xf numFmtId="0" fontId="9" fillId="0" borderId="0" xfId="0" applyFont="1"/>
    <xf numFmtId="3" fontId="9" fillId="0" borderId="0" xfId="0" applyNumberFormat="1" applyFont="1"/>
    <xf numFmtId="164" fontId="9" fillId="0" borderId="0" xfId="0" applyNumberFormat="1" applyFont="1"/>
    <xf numFmtId="0" fontId="7" fillId="0" borderId="0" xfId="0" applyFont="1"/>
    <xf numFmtId="3" fontId="7" fillId="0" borderId="0" xfId="0" applyNumberFormat="1" applyFont="1"/>
    <xf numFmtId="0" fontId="10" fillId="0" borderId="0" xfId="0" applyFont="1"/>
    <xf numFmtId="3" fontId="10" fillId="0" borderId="0" xfId="0" applyNumberFormat="1" applyFont="1"/>
    <xf numFmtId="164" fontId="10" fillId="0" borderId="0" xfId="0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8"/>
    <xf numFmtId="0" fontId="17" fillId="0" borderId="0" xfId="8" applyFont="1"/>
    <xf numFmtId="0" fontId="18" fillId="0" borderId="0" xfId="8" applyFont="1"/>
    <xf numFmtId="0" fontId="17" fillId="3" borderId="0" xfId="8" applyFont="1" applyFill="1"/>
    <xf numFmtId="14" fontId="17" fillId="3" borderId="0" xfId="8" applyNumberFormat="1" applyFont="1" applyFill="1"/>
    <xf numFmtId="165" fontId="17" fillId="0" borderId="0" xfId="8" applyNumberFormat="1" applyFont="1"/>
    <xf numFmtId="4" fontId="17" fillId="0" borderId="0" xfId="8" applyNumberFormat="1" applyFont="1"/>
    <xf numFmtId="165" fontId="18" fillId="0" borderId="0" xfId="8" applyNumberFormat="1" applyFont="1"/>
    <xf numFmtId="0" fontId="19" fillId="0" borderId="0" xfId="8" applyFont="1" applyAlignment="1">
      <alignment horizontal="left"/>
    </xf>
    <xf numFmtId="2" fontId="19" fillId="0" borderId="0" xfId="8" applyNumberFormat="1" applyFont="1"/>
    <xf numFmtId="165" fontId="18" fillId="5" borderId="15" xfId="8" applyNumberFormat="1" applyFont="1" applyFill="1" applyBorder="1" applyAlignment="1"/>
    <xf numFmtId="165" fontId="18" fillId="5" borderId="16" xfId="8" applyNumberFormat="1" applyFont="1" applyFill="1" applyBorder="1" applyAlignment="1"/>
    <xf numFmtId="165" fontId="18" fillId="5" borderId="17" xfId="8" applyNumberFormat="1" applyFont="1" applyFill="1" applyBorder="1" applyAlignment="1"/>
    <xf numFmtId="165" fontId="18" fillId="4" borderId="15" xfId="8" applyNumberFormat="1" applyFont="1" applyFill="1" applyBorder="1" applyAlignment="1"/>
    <xf numFmtId="165" fontId="18" fillId="4" borderId="22" xfId="8" applyNumberFormat="1" applyFont="1" applyFill="1" applyBorder="1" applyAlignment="1"/>
    <xf numFmtId="165" fontId="18" fillId="4" borderId="23" xfId="8" applyNumberFormat="1" applyFont="1" applyFill="1" applyBorder="1" applyAlignment="1"/>
    <xf numFmtId="165" fontId="17" fillId="0" borderId="26" xfId="8" applyNumberFormat="1" applyFont="1" applyBorder="1" applyAlignment="1">
      <alignment horizontal="right" vertical="center"/>
    </xf>
    <xf numFmtId="165" fontId="17" fillId="3" borderId="22" xfId="8" applyNumberFormat="1" applyFont="1" applyFill="1" applyBorder="1"/>
    <xf numFmtId="165" fontId="17" fillId="3" borderId="24" xfId="8" applyNumberFormat="1" applyFont="1" applyFill="1" applyBorder="1"/>
    <xf numFmtId="0" fontId="17" fillId="0" borderId="4" xfId="8" applyFont="1" applyBorder="1" applyAlignment="1">
      <alignment horizontal="center" vertical="center"/>
    </xf>
    <xf numFmtId="165" fontId="17" fillId="3" borderId="4" xfId="8" applyNumberFormat="1" applyFont="1" applyFill="1" applyBorder="1"/>
    <xf numFmtId="165" fontId="17" fillId="3" borderId="4" xfId="8" applyNumberFormat="1" applyFont="1" applyFill="1" applyBorder="1" applyAlignment="1">
      <alignment horizontal="right" vertical="center"/>
    </xf>
    <xf numFmtId="165" fontId="17" fillId="3" borderId="5" xfId="8" applyNumberFormat="1" applyFont="1" applyFill="1" applyBorder="1"/>
    <xf numFmtId="4" fontId="17" fillId="0" borderId="26" xfId="8" applyNumberFormat="1" applyFont="1" applyBorder="1"/>
    <xf numFmtId="0" fontId="17" fillId="0" borderId="13" xfId="8" applyFont="1" applyBorder="1"/>
    <xf numFmtId="0" fontId="16" fillId="0" borderId="4" xfId="8" applyBorder="1" applyAlignment="1">
      <alignment horizontal="center"/>
    </xf>
    <xf numFmtId="0" fontId="16" fillId="0" borderId="10" xfId="8" applyBorder="1" applyAlignment="1">
      <alignment horizontal="center"/>
    </xf>
    <xf numFmtId="165" fontId="17" fillId="0" borderId="29" xfId="8" applyNumberFormat="1" applyFont="1" applyBorder="1" applyAlignment="1">
      <alignment horizontal="right" vertical="center"/>
    </xf>
    <xf numFmtId="165" fontId="17" fillId="3" borderId="12" xfId="8" applyNumberFormat="1" applyFont="1" applyFill="1" applyBorder="1"/>
    <xf numFmtId="165" fontId="20" fillId="6" borderId="15" xfId="8" applyNumberFormat="1" applyFont="1" applyFill="1" applyBorder="1" applyAlignment="1">
      <alignment horizontal="right" vertical="center"/>
    </xf>
    <xf numFmtId="4" fontId="20" fillId="6" borderId="15" xfId="8" applyNumberFormat="1" applyFont="1" applyFill="1" applyBorder="1"/>
    <xf numFmtId="0" fontId="20" fillId="6" borderId="16" xfId="8" applyFont="1" applyFill="1" applyBorder="1" applyAlignment="1">
      <alignment horizontal="left"/>
    </xf>
    <xf numFmtId="0" fontId="21" fillId="6" borderId="34" xfId="8" applyFont="1" applyFill="1" applyBorder="1" applyAlignment="1">
      <alignment horizontal="center"/>
    </xf>
    <xf numFmtId="0" fontId="21" fillId="6" borderId="35" xfId="8" applyFont="1" applyFill="1" applyBorder="1" applyAlignment="1">
      <alignment horizontal="center" vertical="center"/>
    </xf>
    <xf numFmtId="165" fontId="17" fillId="3" borderId="36" xfId="8" applyNumberFormat="1" applyFont="1" applyFill="1" applyBorder="1" applyAlignment="1">
      <alignment horizontal="right" vertical="center"/>
    </xf>
    <xf numFmtId="165" fontId="17" fillId="0" borderId="0" xfId="8" applyNumberFormat="1" applyFont="1" applyBorder="1"/>
    <xf numFmtId="4" fontId="17" fillId="0" borderId="36" xfId="8" applyNumberFormat="1" applyFont="1" applyBorder="1"/>
    <xf numFmtId="0" fontId="16" fillId="0" borderId="11" xfId="8" applyBorder="1"/>
    <xf numFmtId="0" fontId="16" fillId="0" borderId="37" xfId="8" applyBorder="1" applyAlignment="1">
      <alignment horizontal="center"/>
    </xf>
    <xf numFmtId="0" fontId="17" fillId="0" borderId="15" xfId="8" applyFont="1" applyBorder="1" applyAlignment="1">
      <alignment horizontal="center" vertical="center"/>
    </xf>
    <xf numFmtId="165" fontId="20" fillId="6" borderId="36" xfId="8" applyNumberFormat="1" applyFont="1" applyFill="1" applyBorder="1" applyAlignment="1">
      <alignment horizontal="right" vertical="center"/>
    </xf>
    <xf numFmtId="165" fontId="17" fillId="6" borderId="0" xfId="8" applyNumberFormat="1" applyFont="1" applyFill="1" applyBorder="1"/>
    <xf numFmtId="0" fontId="20" fillId="6" borderId="11" xfId="8" applyFont="1" applyFill="1" applyBorder="1"/>
    <xf numFmtId="0" fontId="16" fillId="6" borderId="37" xfId="8" applyFill="1" applyBorder="1" applyAlignment="1">
      <alignment horizontal="center"/>
    </xf>
    <xf numFmtId="0" fontId="17" fillId="6" borderId="38" xfId="8" applyFont="1" applyFill="1" applyBorder="1" applyAlignment="1">
      <alignment horizontal="center" vertical="center"/>
    </xf>
    <xf numFmtId="4" fontId="17" fillId="0" borderId="39" xfId="8" applyNumberFormat="1" applyFont="1" applyBorder="1"/>
    <xf numFmtId="0" fontId="16" fillId="0" borderId="14" xfId="8" applyBorder="1"/>
    <xf numFmtId="0" fontId="17" fillId="0" borderId="40" xfId="8" applyFont="1" applyBorder="1" applyAlignment="1">
      <alignment horizontal="center" vertical="center"/>
    </xf>
    <xf numFmtId="165" fontId="17" fillId="0" borderId="2" xfId="8" applyNumberFormat="1" applyFont="1" applyBorder="1"/>
    <xf numFmtId="0" fontId="16" fillId="0" borderId="2" xfId="8" applyBorder="1"/>
    <xf numFmtId="165" fontId="20" fillId="6" borderId="26" xfId="8" applyNumberFormat="1" applyFont="1" applyFill="1" applyBorder="1" applyAlignment="1">
      <alignment horizontal="right" vertical="center"/>
    </xf>
    <xf numFmtId="4" fontId="20" fillId="6" borderId="41" xfId="8" applyNumberFormat="1" applyFont="1" applyFill="1" applyBorder="1" applyAlignment="1">
      <alignment horizontal="right"/>
    </xf>
    <xf numFmtId="4" fontId="20" fillId="6" borderId="29" xfId="8" applyNumberFormat="1" applyFont="1" applyFill="1" applyBorder="1" applyAlignment="1">
      <alignment horizontal="right"/>
    </xf>
    <xf numFmtId="4" fontId="20" fillId="6" borderId="26" xfId="8" applyNumberFormat="1" applyFont="1" applyFill="1" applyBorder="1" applyAlignment="1">
      <alignment horizontal="right"/>
    </xf>
    <xf numFmtId="0" fontId="20" fillId="6" borderId="2" xfId="8" applyFont="1" applyFill="1" applyBorder="1" applyAlignment="1">
      <alignment horizontal="left"/>
    </xf>
    <xf numFmtId="0" fontId="21" fillId="6" borderId="4" xfId="8" applyFont="1" applyFill="1" applyBorder="1" applyAlignment="1">
      <alignment horizontal="center"/>
    </xf>
    <xf numFmtId="0" fontId="21" fillId="6" borderId="40" xfId="8" applyFont="1" applyFill="1" applyBorder="1" applyAlignment="1">
      <alignment horizontal="center" vertical="center"/>
    </xf>
    <xf numFmtId="4" fontId="17" fillId="0" borderId="26" xfId="8" applyNumberFormat="1" applyFont="1" applyBorder="1" applyAlignment="1">
      <alignment horizontal="right"/>
    </xf>
    <xf numFmtId="165" fontId="17" fillId="3" borderId="2" xfId="8" applyNumberFormat="1" applyFont="1" applyFill="1" applyBorder="1"/>
    <xf numFmtId="0" fontId="17" fillId="0" borderId="2" xfId="8" applyFont="1" applyBorder="1" applyAlignment="1">
      <alignment horizontal="left"/>
    </xf>
    <xf numFmtId="0" fontId="16" fillId="0" borderId="4" xfId="8" applyNumberFormat="1" applyBorder="1" applyAlignment="1">
      <alignment horizontal="center"/>
    </xf>
    <xf numFmtId="0" fontId="17" fillId="0" borderId="2" xfId="8" applyFont="1" applyBorder="1"/>
    <xf numFmtId="0" fontId="17" fillId="3" borderId="40" xfId="8" applyFont="1" applyFill="1" applyBorder="1" applyAlignment="1">
      <alignment horizontal="center" vertical="center"/>
    </xf>
    <xf numFmtId="165" fontId="17" fillId="3" borderId="2" xfId="8" applyNumberFormat="1" applyFont="1" applyFill="1" applyBorder="1" applyAlignment="1">
      <alignment horizontal="right"/>
    </xf>
    <xf numFmtId="165" fontId="17" fillId="3" borderId="4" xfId="8" applyNumberFormat="1" applyFont="1" applyFill="1" applyBorder="1" applyAlignment="1">
      <alignment horizontal="right"/>
    </xf>
    <xf numFmtId="165" fontId="17" fillId="3" borderId="5" xfId="8" applyNumberFormat="1" applyFont="1" applyFill="1" applyBorder="1" applyAlignment="1">
      <alignment horizontal="right"/>
    </xf>
    <xf numFmtId="0" fontId="17" fillId="3" borderId="2" xfId="8" applyFont="1" applyFill="1" applyBorder="1" applyAlignment="1">
      <alignment horizontal="left"/>
    </xf>
    <xf numFmtId="0" fontId="17" fillId="3" borderId="4" xfId="8" applyFont="1" applyFill="1" applyBorder="1" applyAlignment="1">
      <alignment horizontal="center"/>
    </xf>
    <xf numFmtId="4" fontId="20" fillId="6" borderId="3" xfId="8" applyNumberFormat="1" applyFont="1" applyFill="1" applyBorder="1" applyAlignment="1">
      <alignment horizontal="right"/>
    </xf>
    <xf numFmtId="4" fontId="20" fillId="6" borderId="39" xfId="8" applyNumberFormat="1" applyFont="1" applyFill="1" applyBorder="1" applyAlignment="1">
      <alignment horizontal="right"/>
    </xf>
    <xf numFmtId="165" fontId="20" fillId="6" borderId="43" xfId="8" applyNumberFormat="1" applyFont="1" applyFill="1" applyBorder="1" applyAlignment="1">
      <alignment horizontal="right" vertical="center"/>
    </xf>
    <xf numFmtId="4" fontId="20" fillId="6" borderId="43" xfId="8" applyNumberFormat="1" applyFont="1" applyFill="1" applyBorder="1" applyAlignment="1">
      <alignment horizontal="right"/>
    </xf>
    <xf numFmtId="0" fontId="20" fillId="6" borderId="4" xfId="8" applyFont="1" applyFill="1" applyBorder="1" applyAlignment="1">
      <alignment horizontal="center"/>
    </xf>
    <xf numFmtId="165" fontId="17" fillId="0" borderId="6" xfId="8" applyNumberFormat="1" applyFont="1" applyBorder="1" applyAlignment="1">
      <alignment horizontal="right" vertical="center"/>
    </xf>
    <xf numFmtId="165" fontId="17" fillId="3" borderId="5" xfId="8" applyNumberFormat="1" applyFont="1" applyFill="1" applyBorder="1" applyAlignment="1">
      <alignment horizontal="right" vertical="center"/>
    </xf>
    <xf numFmtId="4" fontId="17" fillId="0" borderId="26" xfId="8" applyNumberFormat="1" applyFont="1" applyBorder="1" applyAlignment="1">
      <alignment horizontal="right" vertical="center"/>
    </xf>
    <xf numFmtId="0" fontId="17" fillId="0" borderId="2" xfId="8" applyFont="1" applyBorder="1" applyAlignment="1">
      <alignment horizontal="left" vertical="center"/>
    </xf>
    <xf numFmtId="0" fontId="16" fillId="0" borderId="4" xfId="8" applyBorder="1" applyAlignment="1">
      <alignment horizontal="center" vertical="center"/>
    </xf>
    <xf numFmtId="0" fontId="16" fillId="0" borderId="40" xfId="8" applyBorder="1" applyAlignment="1">
      <alignment horizontal="center" vertical="center"/>
    </xf>
    <xf numFmtId="165" fontId="17" fillId="3" borderId="9" xfId="8" applyNumberFormat="1" applyFont="1" applyFill="1" applyBorder="1" applyAlignment="1">
      <alignment horizontal="right" vertical="center"/>
    </xf>
    <xf numFmtId="0" fontId="17" fillId="3" borderId="2" xfId="8" applyFont="1" applyFill="1" applyBorder="1" applyAlignment="1">
      <alignment horizontal="left" vertical="center"/>
    </xf>
    <xf numFmtId="0" fontId="16" fillId="0" borderId="5" xfId="8" applyBorder="1" applyAlignment="1">
      <alignment horizontal="center" vertical="center"/>
    </xf>
    <xf numFmtId="0" fontId="16" fillId="0" borderId="2" xfId="8" applyBorder="1" applyAlignment="1">
      <alignment horizontal="left" vertical="center"/>
    </xf>
    <xf numFmtId="4" fontId="20" fillId="6" borderId="45" xfId="8" applyNumberFormat="1" applyFont="1" applyFill="1" applyBorder="1" applyAlignment="1">
      <alignment horizontal="right" vertical="center"/>
    </xf>
    <xf numFmtId="4" fontId="20" fillId="6" borderId="43" xfId="8" applyNumberFormat="1" applyFont="1" applyFill="1" applyBorder="1" applyAlignment="1">
      <alignment horizontal="right" vertical="center"/>
    </xf>
    <xf numFmtId="4" fontId="20" fillId="6" borderId="29" xfId="8" applyNumberFormat="1" applyFont="1" applyFill="1" applyBorder="1" applyAlignment="1">
      <alignment horizontal="right" vertical="center"/>
    </xf>
    <xf numFmtId="0" fontId="20" fillId="6" borderId="6" xfId="8" applyFont="1" applyFill="1" applyBorder="1" applyAlignment="1">
      <alignment horizontal="left" vertical="center"/>
    </xf>
    <xf numFmtId="0" fontId="20" fillId="6" borderId="9" xfId="8" applyFont="1" applyFill="1" applyBorder="1" applyAlignment="1">
      <alignment horizontal="center" vertical="center"/>
    </xf>
    <xf numFmtId="0" fontId="21" fillId="6" borderId="46" xfId="8" applyFont="1" applyFill="1" applyBorder="1" applyAlignment="1">
      <alignment horizontal="center" vertical="center"/>
    </xf>
    <xf numFmtId="165" fontId="18" fillId="4" borderId="15" xfId="8" applyNumberFormat="1" applyFont="1" applyFill="1" applyBorder="1" applyAlignment="1">
      <alignment horizontal="right"/>
    </xf>
    <xf numFmtId="165" fontId="18" fillId="4" borderId="25" xfId="8" applyNumberFormat="1" applyFont="1" applyFill="1" applyBorder="1" applyAlignment="1"/>
    <xf numFmtId="165" fontId="18" fillId="4" borderId="17" xfId="8" applyNumberFormat="1" applyFont="1" applyFill="1" applyBorder="1" applyAlignment="1"/>
    <xf numFmtId="165" fontId="18" fillId="4" borderId="34" xfId="8" applyNumberFormat="1" applyFont="1" applyFill="1" applyBorder="1" applyAlignment="1"/>
    <xf numFmtId="4" fontId="18" fillId="4" borderId="15" xfId="8" applyNumberFormat="1" applyFont="1" applyFill="1" applyBorder="1" applyAlignment="1"/>
    <xf numFmtId="0" fontId="17" fillId="0" borderId="4" xfId="8" applyFont="1" applyBorder="1" applyAlignment="1">
      <alignment horizontal="center"/>
    </xf>
    <xf numFmtId="0" fontId="17" fillId="0" borderId="5" xfId="8" applyFont="1" applyBorder="1" applyAlignment="1">
      <alignment horizontal="center"/>
    </xf>
    <xf numFmtId="165" fontId="17" fillId="3" borderId="28" xfId="8" applyNumberFormat="1" applyFont="1" applyFill="1" applyBorder="1" applyAlignment="1">
      <alignment horizontal="right"/>
    </xf>
    <xf numFmtId="0" fontId="17" fillId="0" borderId="40" xfId="8" applyFont="1" applyBorder="1" applyAlignment="1">
      <alignment horizontal="center"/>
    </xf>
    <xf numFmtId="165" fontId="17" fillId="0" borderId="29" xfId="8" applyNumberFormat="1" applyFont="1" applyBorder="1" applyAlignment="1">
      <alignment horizontal="right"/>
    </xf>
    <xf numFmtId="165" fontId="17" fillId="3" borderId="12" xfId="8" applyNumberFormat="1" applyFont="1" applyFill="1" applyBorder="1" applyAlignment="1">
      <alignment horizontal="right"/>
    </xf>
    <xf numFmtId="0" fontId="17" fillId="0" borderId="10" xfId="8" applyFont="1" applyBorder="1" applyAlignment="1">
      <alignment horizontal="center" vertical="top"/>
    </xf>
    <xf numFmtId="165" fontId="17" fillId="3" borderId="50" xfId="8" applyNumberFormat="1" applyFont="1" applyFill="1" applyBorder="1" applyAlignment="1">
      <alignment horizontal="right"/>
    </xf>
    <xf numFmtId="4" fontId="17" fillId="0" borderId="29" xfId="8" applyNumberFormat="1" applyFont="1" applyBorder="1" applyAlignment="1">
      <alignment horizontal="right"/>
    </xf>
    <xf numFmtId="0" fontId="17" fillId="0" borderId="50" xfId="8" applyFont="1" applyBorder="1" applyAlignment="1">
      <alignment horizontal="left"/>
    </xf>
    <xf numFmtId="0" fontId="17" fillId="0" borderId="51" xfId="8" applyFont="1" applyBorder="1" applyAlignment="1">
      <alignment horizontal="center"/>
    </xf>
    <xf numFmtId="0" fontId="17" fillId="0" borderId="9" xfId="8" applyFont="1" applyBorder="1" applyAlignment="1">
      <alignment horizontal="center"/>
    </xf>
    <xf numFmtId="0" fontId="17" fillId="0" borderId="35" xfId="8" applyFont="1" applyBorder="1" applyAlignment="1">
      <alignment horizontal="center"/>
    </xf>
    <xf numFmtId="4" fontId="17" fillId="0" borderId="43" xfId="8" applyNumberFormat="1" applyFont="1" applyBorder="1" applyAlignment="1">
      <alignment horizontal="right"/>
    </xf>
    <xf numFmtId="0" fontId="17" fillId="0" borderId="0" xfId="8" applyFont="1" applyBorder="1"/>
    <xf numFmtId="0" fontId="23" fillId="7" borderId="0" xfId="8" applyFont="1" applyFill="1" applyBorder="1"/>
    <xf numFmtId="0" fontId="24" fillId="7" borderId="0" xfId="8" applyFont="1" applyFill="1" applyBorder="1" applyAlignment="1">
      <alignment horizontal="left"/>
    </xf>
    <xf numFmtId="0" fontId="16" fillId="7" borderId="0" xfId="8" applyFill="1" applyBorder="1" applyAlignment="1">
      <alignment horizontal="center"/>
    </xf>
    <xf numFmtId="0" fontId="25" fillId="7" borderId="0" xfId="8" applyFont="1" applyFill="1" applyBorder="1" applyAlignment="1">
      <alignment horizontal="left"/>
    </xf>
    <xf numFmtId="0" fontId="17" fillId="7" borderId="0" xfId="8" applyFont="1" applyFill="1" applyBorder="1" applyAlignment="1">
      <alignment horizontal="left"/>
    </xf>
    <xf numFmtId="0" fontId="17" fillId="7" borderId="0" xfId="8" applyFont="1" applyFill="1" applyBorder="1" applyAlignment="1">
      <alignment horizontal="right"/>
    </xf>
    <xf numFmtId="0" fontId="18" fillId="0" borderId="0" xfId="8" applyFont="1" applyBorder="1" applyAlignment="1">
      <alignment horizontal="center"/>
    </xf>
    <xf numFmtId="0" fontId="17" fillId="0" borderId="0" xfId="8" applyFont="1" applyAlignment="1"/>
    <xf numFmtId="0" fontId="17" fillId="0" borderId="0" xfId="8" applyFont="1" applyAlignment="1"/>
    <xf numFmtId="0" fontId="18" fillId="0" borderId="0" xfId="8" applyFont="1" applyBorder="1" applyAlignment="1">
      <alignment horizontal="center"/>
    </xf>
    <xf numFmtId="0" fontId="26" fillId="7" borderId="0" xfId="8" applyFont="1" applyFill="1" applyBorder="1" applyAlignment="1">
      <alignment horizontal="center"/>
    </xf>
    <xf numFmtId="0" fontId="27" fillId="3" borderId="0" xfId="1" applyFont="1" applyFill="1" applyAlignment="1">
      <alignment horizontal="center" vertical="center" wrapText="1"/>
    </xf>
    <xf numFmtId="4" fontId="20" fillId="6" borderId="69" xfId="8" applyNumberFormat="1" applyFont="1" applyFill="1" applyBorder="1" applyAlignment="1">
      <alignment horizontal="right"/>
    </xf>
    <xf numFmtId="4" fontId="17" fillId="0" borderId="43" xfId="8" applyNumberFormat="1" applyFont="1" applyBorder="1"/>
    <xf numFmtId="4" fontId="17" fillId="0" borderId="42" xfId="8" applyNumberFormat="1" applyFont="1" applyBorder="1"/>
    <xf numFmtId="4" fontId="17" fillId="0" borderId="70" xfId="8" applyNumberFormat="1" applyFont="1" applyBorder="1"/>
    <xf numFmtId="4" fontId="20" fillId="6" borderId="70" xfId="8" applyNumberFormat="1" applyFont="1" applyFill="1" applyBorder="1" applyAlignment="1">
      <alignment horizontal="right"/>
    </xf>
    <xf numFmtId="4" fontId="8" fillId="3" borderId="35" xfId="8" applyNumberFormat="1" applyFont="1" applyFill="1" applyBorder="1" applyAlignment="1">
      <alignment horizontal="right"/>
    </xf>
    <xf numFmtId="4" fontId="17" fillId="0" borderId="70" xfId="8" applyNumberFormat="1" applyFont="1" applyBorder="1" applyAlignment="1">
      <alignment horizontal="right"/>
    </xf>
    <xf numFmtId="4" fontId="20" fillId="6" borderId="38" xfId="8" applyNumberFormat="1" applyFont="1" applyFill="1" applyBorder="1" applyAlignment="1">
      <alignment horizontal="right"/>
    </xf>
    <xf numFmtId="4" fontId="17" fillId="0" borderId="38" xfId="8" applyNumberFormat="1" applyFont="1" applyBorder="1"/>
    <xf numFmtId="4" fontId="20" fillId="6" borderId="35" xfId="8" applyNumberFormat="1" applyFont="1" applyFill="1" applyBorder="1" applyAlignment="1">
      <alignment horizontal="right"/>
    </xf>
    <xf numFmtId="4" fontId="29" fillId="6" borderId="36" xfId="8" applyNumberFormat="1" applyFont="1" applyFill="1" applyBorder="1"/>
    <xf numFmtId="0" fontId="26" fillId="7" borderId="0" xfId="8" applyFont="1" applyFill="1" applyBorder="1" applyAlignment="1">
      <alignment horizontal="center"/>
    </xf>
    <xf numFmtId="0" fontId="31" fillId="0" borderId="0" xfId="0" applyFont="1"/>
    <xf numFmtId="0" fontId="30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/>
    </xf>
    <xf numFmtId="4" fontId="30" fillId="2" borderId="1" xfId="0" applyNumberFormat="1" applyFont="1" applyFill="1" applyBorder="1" applyAlignment="1">
      <alignment horizontal="right" vertical="center"/>
    </xf>
    <xf numFmtId="4" fontId="30" fillId="2" borderId="1" xfId="0" applyNumberFormat="1" applyFont="1" applyFill="1" applyBorder="1" applyAlignment="1">
      <alignment horizontal="right" vertical="center" wrapText="1"/>
    </xf>
    <xf numFmtId="4" fontId="30" fillId="8" borderId="1" xfId="0" applyNumberFormat="1" applyFont="1" applyFill="1" applyBorder="1" applyAlignment="1">
      <alignment vertical="center" wrapText="1"/>
    </xf>
    <xf numFmtId="4" fontId="30" fillId="8" borderId="1" xfId="0" applyNumberFormat="1" applyFont="1" applyFill="1" applyBorder="1" applyAlignment="1">
      <alignment horizontal="right" vertical="center"/>
    </xf>
    <xf numFmtId="4" fontId="33" fillId="8" borderId="7" xfId="0" applyNumberFormat="1" applyFont="1" applyFill="1" applyBorder="1" applyAlignment="1">
      <alignment horizontal="right" vertical="center"/>
    </xf>
    <xf numFmtId="0" fontId="32" fillId="7" borderId="0" xfId="8" applyFont="1" applyFill="1" applyBorder="1" applyAlignment="1">
      <alignment horizontal="center"/>
    </xf>
    <xf numFmtId="0" fontId="28" fillId="3" borderId="0" xfId="1" applyFont="1" applyFill="1" applyAlignment="1">
      <alignment vertical="center" wrapText="1"/>
    </xf>
    <xf numFmtId="4" fontId="33" fillId="2" borderId="8" xfId="0" applyNumberFormat="1" applyFont="1" applyFill="1" applyBorder="1" applyAlignment="1">
      <alignment horizontal="right" vertical="center" wrapText="1"/>
    </xf>
    <xf numFmtId="4" fontId="8" fillId="0" borderId="8" xfId="6" applyNumberFormat="1" applyFont="1" applyBorder="1" applyAlignment="1">
      <alignment horizontal="right" vertical="center"/>
    </xf>
    <xf numFmtId="3" fontId="30" fillId="3" borderId="8" xfId="1" applyNumberFormat="1" applyFont="1" applyFill="1" applyBorder="1" applyAlignment="1">
      <alignment horizontal="right" vertical="center"/>
    </xf>
    <xf numFmtId="0" fontId="33" fillId="3" borderId="71" xfId="1" applyFont="1" applyFill="1" applyBorder="1" applyAlignment="1">
      <alignment horizontal="center" vertical="center" wrapText="1"/>
    </xf>
    <xf numFmtId="49" fontId="30" fillId="0" borderId="71" xfId="6" applyNumberFormat="1" applyFont="1" applyBorder="1" applyAlignment="1">
      <alignment horizontal="left" vertical="center" wrapText="1"/>
    </xf>
    <xf numFmtId="3" fontId="30" fillId="3" borderId="72" xfId="1" applyNumberFormat="1" applyFont="1" applyFill="1" applyBorder="1" applyAlignment="1">
      <alignment horizontal="right" vertical="center"/>
    </xf>
    <xf numFmtId="4" fontId="30" fillId="3" borderId="74" xfId="1" applyNumberFormat="1" applyFont="1" applyFill="1" applyBorder="1" applyAlignment="1">
      <alignment horizontal="right" vertical="center"/>
    </xf>
    <xf numFmtId="3" fontId="30" fillId="3" borderId="74" xfId="1" applyNumberFormat="1" applyFont="1" applyFill="1" applyBorder="1" applyAlignment="1">
      <alignment horizontal="right" vertical="center"/>
    </xf>
    <xf numFmtId="3" fontId="30" fillId="3" borderId="75" xfId="1" applyNumberFormat="1" applyFont="1" applyFill="1" applyBorder="1" applyAlignment="1">
      <alignment horizontal="right" vertical="center"/>
    </xf>
    <xf numFmtId="0" fontId="35" fillId="4" borderId="15" xfId="1" applyFont="1" applyFill="1" applyBorder="1" applyAlignment="1">
      <alignment horizontal="center" vertical="center" wrapText="1"/>
    </xf>
    <xf numFmtId="3" fontId="35" fillId="9" borderId="15" xfId="0" applyNumberFormat="1" applyFont="1" applyFill="1" applyBorder="1" applyAlignment="1">
      <alignment horizontal="center" vertical="center" wrapText="1"/>
    </xf>
    <xf numFmtId="3" fontId="35" fillId="9" borderId="25" xfId="0" applyNumberFormat="1" applyFont="1" applyFill="1" applyBorder="1" applyAlignment="1">
      <alignment horizontal="center" vertical="center" wrapText="1"/>
    </xf>
    <xf numFmtId="3" fontId="35" fillId="9" borderId="47" xfId="0" applyNumberFormat="1" applyFont="1" applyFill="1" applyBorder="1" applyAlignment="1">
      <alignment horizontal="center" vertical="center" wrapText="1"/>
    </xf>
    <xf numFmtId="0" fontId="33" fillId="11" borderId="76" xfId="1" applyFont="1" applyFill="1" applyBorder="1" applyAlignment="1">
      <alignment horizontal="center" vertical="center" wrapText="1"/>
    </xf>
    <xf numFmtId="3" fontId="33" fillId="12" borderId="77" xfId="0" applyNumberFormat="1" applyFont="1" applyFill="1" applyBorder="1" applyAlignment="1">
      <alignment horizontal="center" vertical="center" wrapText="1"/>
    </xf>
    <xf numFmtId="3" fontId="33" fillId="12" borderId="78" xfId="0" applyNumberFormat="1" applyFont="1" applyFill="1" applyBorder="1" applyAlignment="1">
      <alignment horizontal="center" vertical="center" wrapText="1"/>
    </xf>
    <xf numFmtId="0" fontId="30" fillId="2" borderId="83" xfId="0" applyFont="1" applyFill="1" applyBorder="1" applyAlignment="1">
      <alignment horizontal="center" vertical="center" wrapText="1"/>
    </xf>
    <xf numFmtId="4" fontId="30" fillId="8" borderId="83" xfId="0" applyNumberFormat="1" applyFont="1" applyFill="1" applyBorder="1" applyAlignment="1">
      <alignment vertical="center" wrapText="1"/>
    </xf>
    <xf numFmtId="4" fontId="8" fillId="2" borderId="83" xfId="0" applyNumberFormat="1" applyFont="1" applyFill="1" applyBorder="1" applyAlignment="1">
      <alignment vertical="center" wrapText="1"/>
    </xf>
    <xf numFmtId="4" fontId="8" fillId="2" borderId="83" xfId="0" applyNumberFormat="1" applyFont="1" applyFill="1" applyBorder="1" applyAlignment="1">
      <alignment vertical="center"/>
    </xf>
    <xf numFmtId="4" fontId="30" fillId="8" borderId="83" xfId="0" applyNumberFormat="1" applyFont="1" applyFill="1" applyBorder="1" applyAlignment="1">
      <alignment horizontal="right" vertical="center"/>
    </xf>
    <xf numFmtId="4" fontId="33" fillId="8" borderId="85" xfId="0" applyNumberFormat="1" applyFont="1" applyFill="1" applyBorder="1" applyAlignment="1">
      <alignment horizontal="right" vertical="center"/>
    </xf>
    <xf numFmtId="4" fontId="30" fillId="2" borderId="83" xfId="0" applyNumberFormat="1" applyFont="1" applyFill="1" applyBorder="1" applyAlignment="1">
      <alignment horizontal="right" vertical="center"/>
    </xf>
    <xf numFmtId="4" fontId="30" fillId="2" borderId="83" xfId="0" applyNumberFormat="1" applyFont="1" applyFill="1" applyBorder="1" applyAlignment="1">
      <alignment horizontal="right" vertical="center" wrapText="1"/>
    </xf>
    <xf numFmtId="4" fontId="30" fillId="2" borderId="74" xfId="0" applyNumberFormat="1" applyFont="1" applyFill="1" applyBorder="1" applyAlignment="1">
      <alignment horizontal="right" vertical="center"/>
    </xf>
    <xf numFmtId="4" fontId="30" fillId="2" borderId="75" xfId="0" applyNumberFormat="1" applyFont="1" applyFill="1" applyBorder="1" applyAlignment="1">
      <alignment horizontal="right" vertical="center"/>
    </xf>
    <xf numFmtId="0" fontId="36" fillId="0" borderId="0" xfId="0" applyFont="1"/>
    <xf numFmtId="0" fontId="32" fillId="3" borderId="0" xfId="5" applyFont="1" applyFill="1" applyAlignment="1">
      <alignment horizontal="center" vertical="center" wrapText="1"/>
    </xf>
    <xf numFmtId="0" fontId="38" fillId="3" borderId="0" xfId="5" applyFont="1" applyFill="1" applyAlignment="1">
      <alignment wrapText="1"/>
    </xf>
    <xf numFmtId="0" fontId="8" fillId="0" borderId="0" xfId="10" applyFont="1"/>
    <xf numFmtId="0" fontId="8" fillId="3" borderId="0" xfId="10" applyFont="1" applyFill="1" applyAlignment="1">
      <alignment horizontal="center"/>
    </xf>
    <xf numFmtId="0" fontId="32" fillId="3" borderId="0" xfId="10" applyFont="1" applyFill="1"/>
    <xf numFmtId="0" fontId="8" fillId="3" borderId="0" xfId="10" applyFont="1" applyFill="1"/>
    <xf numFmtId="0" fontId="8" fillId="3" borderId="40" xfId="10" applyFont="1" applyFill="1" applyBorder="1" applyAlignment="1" applyProtection="1">
      <alignment vertical="top" wrapText="1" readingOrder="1"/>
      <protection locked="0"/>
    </xf>
    <xf numFmtId="166" fontId="8" fillId="3" borderId="3" xfId="10" applyNumberFormat="1" applyFont="1" applyFill="1" applyBorder="1" applyAlignment="1" applyProtection="1">
      <alignment vertical="top" wrapText="1" readingOrder="1"/>
      <protection locked="0"/>
    </xf>
    <xf numFmtId="166" fontId="8" fillId="3" borderId="94" xfId="10" applyNumberFormat="1" applyFont="1" applyFill="1" applyBorder="1" applyAlignment="1" applyProtection="1">
      <alignment vertical="top" wrapText="1" readingOrder="1"/>
      <protection locked="0"/>
    </xf>
    <xf numFmtId="0" fontId="41" fillId="5" borderId="15" xfId="10" applyFont="1" applyFill="1" applyBorder="1" applyAlignment="1" applyProtection="1">
      <alignment horizontal="center" vertical="center" wrapText="1" readingOrder="1"/>
      <protection locked="0"/>
    </xf>
    <xf numFmtId="166" fontId="30" fillId="15" borderId="26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26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42" xfId="10" applyNumberFormat="1" applyFont="1" applyFill="1" applyBorder="1" applyAlignment="1" applyProtection="1">
      <alignment vertical="top" wrapText="1" readingOrder="1"/>
      <protection locked="0"/>
    </xf>
    <xf numFmtId="166" fontId="29" fillId="14" borderId="43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0" xfId="10" applyNumberFormat="1" applyFont="1" applyFill="1" applyBorder="1" applyAlignment="1" applyProtection="1">
      <alignment vertical="center" wrapText="1" readingOrder="1"/>
      <protection locked="0"/>
    </xf>
    <xf numFmtId="166" fontId="30" fillId="13" borderId="36" xfId="10" applyNumberFormat="1" applyFont="1" applyFill="1" applyBorder="1" applyAlignment="1" applyProtection="1">
      <alignment vertical="center" wrapText="1" readingOrder="1"/>
      <protection locked="0"/>
    </xf>
    <xf numFmtId="2" fontId="8" fillId="0" borderId="0" xfId="10" applyNumberFormat="1" applyFont="1"/>
    <xf numFmtId="4" fontId="8" fillId="0" borderId="0" xfId="10" applyNumberFormat="1" applyFont="1"/>
    <xf numFmtId="165" fontId="17" fillId="3" borderId="9" xfId="8" applyNumberFormat="1" applyFont="1" applyFill="1" applyBorder="1"/>
    <xf numFmtId="0" fontId="32" fillId="3" borderId="0" xfId="5" applyFont="1" applyFill="1" applyAlignment="1">
      <alignment horizontal="center" vertical="center" wrapText="1"/>
    </xf>
    <xf numFmtId="0" fontId="38" fillId="3" borderId="0" xfId="5" applyFont="1" applyFill="1" applyAlignment="1">
      <alignment wrapText="1"/>
    </xf>
    <xf numFmtId="0" fontId="18" fillId="3" borderId="4" xfId="0" applyNumberFormat="1" applyFont="1" applyFill="1" applyBorder="1" applyAlignment="1" applyProtection="1">
      <alignment horizontal="left" vertical="center" wrapText="1"/>
    </xf>
    <xf numFmtId="0" fontId="17" fillId="3" borderId="4" xfId="0" applyNumberFormat="1" applyFont="1" applyFill="1" applyBorder="1" applyAlignment="1" applyProtection="1">
      <alignment horizontal="left" vertical="center" wrapText="1"/>
    </xf>
    <xf numFmtId="0" fontId="43" fillId="3" borderId="4" xfId="0" applyNumberFormat="1" applyFont="1" applyFill="1" applyBorder="1" applyAlignment="1" applyProtection="1">
      <alignment horizontal="left" vertical="center" wrapText="1"/>
    </xf>
    <xf numFmtId="0" fontId="18" fillId="3" borderId="4" xfId="0" quotePrefix="1" applyFont="1" applyFill="1" applyBorder="1" applyAlignment="1">
      <alignment horizontal="left" vertical="center"/>
    </xf>
    <xf numFmtId="0" fontId="17" fillId="3" borderId="4" xfId="0" quotePrefix="1" applyFont="1" applyFill="1" applyBorder="1" applyAlignment="1">
      <alignment horizontal="left" vertical="center"/>
    </xf>
    <xf numFmtId="0" fontId="43" fillId="3" borderId="4" xfId="0" quotePrefix="1" applyFont="1" applyFill="1" applyBorder="1" applyAlignment="1">
      <alignment horizontal="left" vertical="center"/>
    </xf>
    <xf numFmtId="0" fontId="18" fillId="3" borderId="4" xfId="0" applyNumberFormat="1" applyFont="1" applyFill="1" applyBorder="1" applyAlignment="1" applyProtection="1">
      <alignment horizontal="left" vertical="center"/>
    </xf>
    <xf numFmtId="0" fontId="18" fillId="3" borderId="40" xfId="0" applyNumberFormat="1" applyFont="1" applyFill="1" applyBorder="1" applyAlignment="1" applyProtection="1">
      <alignment horizontal="left" vertical="center" wrapText="1"/>
    </xf>
    <xf numFmtId="0" fontId="17" fillId="3" borderId="40" xfId="0" applyNumberFormat="1" applyFont="1" applyFill="1" applyBorder="1" applyAlignment="1" applyProtection="1">
      <alignment horizontal="left" vertical="center" wrapText="1"/>
    </xf>
    <xf numFmtId="0" fontId="17" fillId="3" borderId="40" xfId="0" quotePrefix="1" applyFont="1" applyFill="1" applyBorder="1" applyAlignment="1">
      <alignment horizontal="left" vertical="center"/>
    </xf>
    <xf numFmtId="0" fontId="18" fillId="3" borderId="40" xfId="0" applyFont="1" applyFill="1" applyBorder="1" applyAlignment="1">
      <alignment horizontal="left" vertical="center"/>
    </xf>
    <xf numFmtId="0" fontId="43" fillId="3" borderId="40" xfId="0" quotePrefix="1" applyFont="1" applyFill="1" applyBorder="1" applyAlignment="1">
      <alignment horizontal="left" vertical="center"/>
    </xf>
    <xf numFmtId="0" fontId="17" fillId="3" borderId="92" xfId="0" applyNumberFormat="1" applyFont="1" applyFill="1" applyBorder="1" applyAlignment="1" applyProtection="1">
      <alignment horizontal="left" vertical="center" wrapText="1"/>
    </xf>
    <xf numFmtId="0" fontId="17" fillId="3" borderId="27" xfId="0" applyNumberFormat="1" applyFont="1" applyFill="1" applyBorder="1" applyAlignment="1" applyProtection="1">
      <alignment horizontal="left" vertical="center" wrapText="1"/>
    </xf>
    <xf numFmtId="0" fontId="43" fillId="3" borderId="27" xfId="0" quotePrefix="1" applyFont="1" applyFill="1" applyBorder="1" applyAlignment="1">
      <alignment horizontal="left" vertical="center"/>
    </xf>
    <xf numFmtId="0" fontId="18" fillId="3" borderId="46" xfId="0" applyNumberFormat="1" applyFont="1" applyFill="1" applyBorder="1" applyAlignment="1" applyProtection="1">
      <alignment horizontal="left" vertical="center" wrapText="1"/>
    </xf>
    <xf numFmtId="0" fontId="18" fillId="3" borderId="9" xfId="0" applyNumberFormat="1" applyFont="1" applyFill="1" applyBorder="1" applyAlignment="1" applyProtection="1">
      <alignment horizontal="left" vertical="center" wrapText="1"/>
    </xf>
    <xf numFmtId="0" fontId="42" fillId="4" borderId="34" xfId="0" applyNumberFormat="1" applyFont="1" applyFill="1" applyBorder="1" applyAlignment="1" applyProtection="1">
      <alignment horizontal="center" vertical="center" wrapText="1"/>
    </xf>
    <xf numFmtId="0" fontId="42" fillId="4" borderId="18" xfId="0" applyNumberFormat="1" applyFont="1" applyFill="1" applyBorder="1" applyAlignment="1" applyProtection="1">
      <alignment horizontal="center" vertical="center" wrapText="1"/>
    </xf>
    <xf numFmtId="0" fontId="42" fillId="4" borderId="47" xfId="0" applyNumberFormat="1" applyFont="1" applyFill="1" applyBorder="1" applyAlignment="1" applyProtection="1">
      <alignment horizontal="center" vertical="center" wrapText="1"/>
    </xf>
    <xf numFmtId="0" fontId="18" fillId="3" borderId="30" xfId="0" applyNumberFormat="1" applyFont="1" applyFill="1" applyBorder="1" applyAlignment="1" applyProtection="1">
      <alignment horizontal="left" vertical="center" wrapText="1"/>
    </xf>
    <xf numFmtId="0" fontId="17" fillId="3" borderId="28" xfId="0" applyNumberFormat="1" applyFont="1" applyFill="1" applyBorder="1" applyAlignment="1" applyProtection="1">
      <alignment horizontal="left" vertical="center" wrapText="1"/>
    </xf>
    <xf numFmtId="0" fontId="43" fillId="3" borderId="28" xfId="0" applyNumberFormat="1" applyFont="1" applyFill="1" applyBorder="1" applyAlignment="1" applyProtection="1">
      <alignment horizontal="left" vertical="center" wrapText="1"/>
    </xf>
    <xf numFmtId="0" fontId="43" fillId="3" borderId="28" xfId="0" quotePrefix="1" applyFont="1" applyFill="1" applyBorder="1" applyAlignment="1">
      <alignment horizontal="left" vertical="center" wrapText="1"/>
    </xf>
    <xf numFmtId="0" fontId="18" fillId="3" borderId="28" xfId="0" applyNumberFormat="1" applyFont="1" applyFill="1" applyBorder="1" applyAlignment="1" applyProtection="1">
      <alignment vertical="center" wrapText="1"/>
    </xf>
    <xf numFmtId="0" fontId="17" fillId="3" borderId="28" xfId="0" applyNumberFormat="1" applyFont="1" applyFill="1" applyBorder="1" applyAlignment="1" applyProtection="1">
      <alignment vertical="center" wrapText="1"/>
    </xf>
    <xf numFmtId="0" fontId="43" fillId="3" borderId="28" xfId="0" quotePrefix="1" applyFont="1" applyFill="1" applyBorder="1" applyAlignment="1">
      <alignment horizontal="left" vertical="center"/>
    </xf>
    <xf numFmtId="0" fontId="43" fillId="3" borderId="55" xfId="0" quotePrefix="1" applyFont="1" applyFill="1" applyBorder="1" applyAlignment="1">
      <alignment horizontal="left" vertical="center"/>
    </xf>
    <xf numFmtId="0" fontId="42" fillId="4" borderId="15" xfId="0" applyNumberFormat="1" applyFont="1" applyFill="1" applyBorder="1" applyAlignment="1" applyProtection="1">
      <alignment horizontal="center" vertical="center" wrapText="1"/>
    </xf>
    <xf numFmtId="0" fontId="18" fillId="3" borderId="29" xfId="0" applyNumberFormat="1" applyFont="1" applyFill="1" applyBorder="1" applyAlignment="1" applyProtection="1">
      <alignment horizontal="left" vertical="center" wrapText="1"/>
    </xf>
    <xf numFmtId="0" fontId="17" fillId="3" borderId="26" xfId="0" applyNumberFormat="1" applyFont="1" applyFill="1" applyBorder="1" applyAlignment="1" applyProtection="1">
      <alignment horizontal="left" vertical="center" wrapText="1"/>
    </xf>
    <xf numFmtId="0" fontId="43" fillId="3" borderId="26" xfId="0" applyNumberFormat="1" applyFont="1" applyFill="1" applyBorder="1" applyAlignment="1" applyProtection="1">
      <alignment horizontal="left" vertical="center" wrapText="1"/>
    </xf>
    <xf numFmtId="0" fontId="43" fillId="3" borderId="26" xfId="0" quotePrefix="1" applyFont="1" applyFill="1" applyBorder="1" applyAlignment="1">
      <alignment horizontal="left" vertical="center" wrapText="1"/>
    </xf>
    <xf numFmtId="0" fontId="18" fillId="3" borderId="26" xfId="0" applyNumberFormat="1" applyFont="1" applyFill="1" applyBorder="1" applyAlignment="1" applyProtection="1">
      <alignment vertical="center" wrapText="1"/>
    </xf>
    <xf numFmtId="0" fontId="17" fillId="3" borderId="26" xfId="0" applyNumberFormat="1" applyFont="1" applyFill="1" applyBorder="1" applyAlignment="1" applyProtection="1">
      <alignment vertical="center" wrapText="1"/>
    </xf>
    <xf numFmtId="0" fontId="43" fillId="3" borderId="26" xfId="0" quotePrefix="1" applyFont="1" applyFill="1" applyBorder="1" applyAlignment="1">
      <alignment horizontal="left" vertical="center"/>
    </xf>
    <xf numFmtId="0" fontId="43" fillId="3" borderId="42" xfId="0" quotePrefix="1" applyFont="1" applyFill="1" applyBorder="1" applyAlignment="1">
      <alignment horizontal="left" vertical="center"/>
    </xf>
    <xf numFmtId="3" fontId="6" fillId="3" borderId="29" xfId="0" applyNumberFormat="1" applyFont="1" applyFill="1" applyBorder="1" applyAlignment="1">
      <alignment horizontal="right"/>
    </xf>
    <xf numFmtId="3" fontId="6" fillId="3" borderId="26" xfId="0" applyNumberFormat="1" applyFont="1" applyFill="1" applyBorder="1" applyAlignment="1">
      <alignment horizontal="right"/>
    </xf>
    <xf numFmtId="3" fontId="44" fillId="3" borderId="26" xfId="0" applyNumberFormat="1" applyFont="1" applyFill="1" applyBorder="1" applyAlignment="1">
      <alignment horizontal="right"/>
    </xf>
    <xf numFmtId="3" fontId="6" fillId="3" borderId="42" xfId="0" applyNumberFormat="1" applyFont="1" applyFill="1" applyBorder="1" applyAlignment="1">
      <alignment horizontal="right"/>
    </xf>
    <xf numFmtId="3" fontId="6" fillId="3" borderId="45" xfId="0" applyNumberFormat="1" applyFont="1" applyFill="1" applyBorder="1" applyAlignment="1">
      <alignment horizontal="right"/>
    </xf>
    <xf numFmtId="3" fontId="6" fillId="3" borderId="41" xfId="0" applyNumberFormat="1" applyFont="1" applyFill="1" applyBorder="1" applyAlignment="1">
      <alignment horizontal="right"/>
    </xf>
    <xf numFmtId="3" fontId="44" fillId="3" borderId="41" xfId="0" applyNumberFormat="1" applyFont="1" applyFill="1" applyBorder="1" applyAlignment="1">
      <alignment horizontal="right"/>
    </xf>
    <xf numFmtId="3" fontId="6" fillId="3" borderId="98" xfId="0" applyNumberFormat="1" applyFont="1" applyFill="1" applyBorder="1" applyAlignment="1">
      <alignment horizontal="right"/>
    </xf>
    <xf numFmtId="49" fontId="30" fillId="0" borderId="73" xfId="6" applyNumberFormat="1" applyFont="1" applyBorder="1" applyAlignment="1">
      <alignment horizontal="left" vertical="center" wrapText="1"/>
    </xf>
    <xf numFmtId="4" fontId="8" fillId="0" borderId="74" xfId="6" applyNumberFormat="1" applyFont="1" applyBorder="1" applyAlignment="1">
      <alignment horizontal="right" vertical="center"/>
    </xf>
    <xf numFmtId="4" fontId="8" fillId="3" borderId="74" xfId="1" applyNumberFormat="1" applyFont="1" applyFill="1" applyBorder="1" applyAlignment="1">
      <alignment horizontal="right" vertical="center" wrapText="1"/>
    </xf>
    <xf numFmtId="0" fontId="22" fillId="11" borderId="18" xfId="8" applyFont="1" applyFill="1" applyBorder="1" applyAlignment="1">
      <alignment horizontal="center" vertical="center" wrapText="1"/>
    </xf>
    <xf numFmtId="0" fontId="22" fillId="11" borderId="17" xfId="8" applyFont="1" applyFill="1" applyBorder="1" applyAlignment="1">
      <alignment horizontal="center" vertical="center" wrapText="1"/>
    </xf>
    <xf numFmtId="0" fontId="22" fillId="11" borderId="16" xfId="8" applyFont="1" applyFill="1" applyBorder="1" applyAlignment="1">
      <alignment horizontal="center" vertical="center" wrapText="1"/>
    </xf>
    <xf numFmtId="0" fontId="22" fillId="11" borderId="93" xfId="8" applyFont="1" applyFill="1" applyBorder="1" applyAlignment="1">
      <alignment horizontal="center" vertical="center" wrapText="1"/>
    </xf>
    <xf numFmtId="49" fontId="22" fillId="11" borderId="17" xfId="8" applyNumberFormat="1" applyFont="1" applyFill="1" applyBorder="1" applyAlignment="1">
      <alignment horizontal="center" vertical="center" wrapText="1"/>
    </xf>
    <xf numFmtId="49" fontId="22" fillId="11" borderId="16" xfId="8" applyNumberFormat="1" applyFont="1" applyFill="1" applyBorder="1" applyAlignment="1">
      <alignment horizontal="center" vertical="center" wrapText="1"/>
    </xf>
    <xf numFmtId="165" fontId="17" fillId="3" borderId="46" xfId="8" applyNumberFormat="1" applyFont="1" applyFill="1" applyBorder="1" applyAlignment="1">
      <alignment horizontal="right"/>
    </xf>
    <xf numFmtId="165" fontId="17" fillId="3" borderId="6" xfId="8" applyNumberFormat="1" applyFont="1" applyFill="1" applyBorder="1" applyAlignment="1">
      <alignment horizontal="right"/>
    </xf>
    <xf numFmtId="165" fontId="17" fillId="3" borderId="40" xfId="8" applyNumberFormat="1" applyFont="1" applyFill="1" applyBorder="1" applyAlignment="1">
      <alignment horizontal="right"/>
    </xf>
    <xf numFmtId="165" fontId="17" fillId="3" borderId="3" xfId="8" applyNumberFormat="1" applyFont="1" applyFill="1" applyBorder="1" applyAlignment="1">
      <alignment horizontal="right"/>
    </xf>
    <xf numFmtId="165" fontId="16" fillId="0" borderId="0" xfId="8" applyNumberFormat="1"/>
    <xf numFmtId="0" fontId="20" fillId="6" borderId="99" xfId="8" applyFont="1" applyFill="1" applyBorder="1" applyAlignment="1">
      <alignment horizontal="left" vertical="center"/>
    </xf>
    <xf numFmtId="0" fontId="16" fillId="0" borderId="70" xfId="8" applyBorder="1" applyAlignment="1">
      <alignment horizontal="left" vertical="center"/>
    </xf>
    <xf numFmtId="0" fontId="17" fillId="3" borderId="70" xfId="8" applyFont="1" applyFill="1" applyBorder="1" applyAlignment="1">
      <alignment horizontal="left" vertical="center"/>
    </xf>
    <xf numFmtId="0" fontId="17" fillId="0" borderId="70" xfId="8" applyFont="1" applyBorder="1" applyAlignment="1">
      <alignment horizontal="left" vertical="center"/>
    </xf>
    <xf numFmtId="165" fontId="17" fillId="0" borderId="9" xfId="8" applyNumberFormat="1" applyFont="1" applyBorder="1" applyAlignment="1">
      <alignment horizontal="right" vertical="center"/>
    </xf>
    <xf numFmtId="0" fontId="20" fillId="6" borderId="99" xfId="8" applyFont="1" applyFill="1" applyBorder="1" applyAlignment="1">
      <alignment horizontal="left"/>
    </xf>
    <xf numFmtId="0" fontId="16" fillId="0" borderId="70" xfId="8" applyBorder="1"/>
    <xf numFmtId="0" fontId="17" fillId="0" borderId="70" xfId="8" applyFont="1" applyBorder="1"/>
    <xf numFmtId="0" fontId="17" fillId="0" borderId="44" xfId="8" applyFont="1" applyBorder="1"/>
    <xf numFmtId="0" fontId="20" fillId="6" borderId="70" xfId="8" applyFont="1" applyFill="1" applyBorder="1" applyAlignment="1">
      <alignment horizontal="left"/>
    </xf>
    <xf numFmtId="0" fontId="8" fillId="3" borderId="70" xfId="8" applyFont="1" applyFill="1" applyBorder="1" applyAlignment="1">
      <alignment horizontal="left"/>
    </xf>
    <xf numFmtId="0" fontId="17" fillId="0" borderId="70" xfId="8" applyFont="1" applyBorder="1" applyAlignment="1">
      <alignment horizontal="left"/>
    </xf>
    <xf numFmtId="0" fontId="20" fillId="6" borderId="86" xfId="8" applyFont="1" applyFill="1" applyBorder="1"/>
    <xf numFmtId="0" fontId="16" fillId="0" borderId="86" xfId="8" applyBorder="1"/>
    <xf numFmtId="0" fontId="20" fillId="6" borderId="48" xfId="8" applyFont="1" applyFill="1" applyBorder="1" applyAlignment="1">
      <alignment horizontal="left"/>
    </xf>
    <xf numFmtId="165" fontId="17" fillId="3" borderId="50" xfId="8" applyNumberFormat="1" applyFont="1" applyFill="1" applyBorder="1"/>
    <xf numFmtId="165" fontId="17" fillId="3" borderId="30" xfId="8" applyNumberFormat="1" applyFont="1" applyFill="1" applyBorder="1"/>
    <xf numFmtId="0" fontId="17" fillId="0" borderId="38" xfId="8" applyFont="1" applyBorder="1"/>
    <xf numFmtId="165" fontId="17" fillId="3" borderId="28" xfId="8" applyNumberFormat="1" applyFont="1" applyFill="1" applyBorder="1"/>
    <xf numFmtId="0" fontId="17" fillId="3" borderId="38" xfId="8" applyFont="1" applyFill="1" applyBorder="1"/>
    <xf numFmtId="0" fontId="17" fillId="3" borderId="44" xfId="8" applyFont="1" applyFill="1" applyBorder="1"/>
    <xf numFmtId="165" fontId="17" fillId="3" borderId="23" xfId="8" applyNumberFormat="1" applyFont="1" applyFill="1" applyBorder="1"/>
    <xf numFmtId="0" fontId="8" fillId="0" borderId="70" xfId="8" applyFont="1" applyBorder="1"/>
    <xf numFmtId="4" fontId="30" fillId="4" borderId="15" xfId="8" applyNumberFormat="1" applyFont="1" applyFill="1" applyBorder="1" applyAlignment="1">
      <alignment horizontal="right"/>
    </xf>
    <xf numFmtId="4" fontId="17" fillId="0" borderId="29" xfId="8" applyNumberFormat="1" applyFont="1" applyBorder="1"/>
    <xf numFmtId="0" fontId="8" fillId="0" borderId="2" xfId="8" applyFont="1" applyBorder="1"/>
    <xf numFmtId="4" fontId="8" fillId="3" borderId="43" xfId="8" applyNumberFormat="1" applyFont="1" applyFill="1" applyBorder="1" applyAlignment="1">
      <alignment horizontal="right"/>
    </xf>
    <xf numFmtId="0" fontId="16" fillId="0" borderId="51" xfId="8" applyBorder="1" applyAlignment="1">
      <alignment horizontal="center"/>
    </xf>
    <xf numFmtId="0" fontId="8" fillId="0" borderId="0" xfId="8" applyFont="1" applyFill="1" applyBorder="1"/>
    <xf numFmtId="4" fontId="29" fillId="6" borderId="26" xfId="8" applyNumberFormat="1" applyFont="1" applyFill="1" applyBorder="1" applyAlignment="1">
      <alignment horizontal="right" vertical="center"/>
    </xf>
    <xf numFmtId="4" fontId="29" fillId="6" borderId="26" xfId="8" applyNumberFormat="1" applyFont="1" applyFill="1" applyBorder="1"/>
    <xf numFmtId="4" fontId="29" fillId="6" borderId="58" xfId="8" applyNumberFormat="1" applyFont="1" applyFill="1" applyBorder="1"/>
    <xf numFmtId="4" fontId="29" fillId="6" borderId="42" xfId="8" applyNumberFormat="1" applyFont="1" applyFill="1" applyBorder="1"/>
    <xf numFmtId="0" fontId="8" fillId="3" borderId="40" xfId="10" applyFont="1" applyFill="1" applyBorder="1" applyAlignment="1" applyProtection="1">
      <alignment horizontal="left" vertical="top" wrapText="1" readingOrder="1"/>
      <protection locked="0"/>
    </xf>
    <xf numFmtId="0" fontId="17" fillId="0" borderId="50" xfId="8" applyFont="1" applyBorder="1" applyAlignment="1">
      <alignment horizontal="center"/>
    </xf>
    <xf numFmtId="0" fontId="17" fillId="0" borderId="43" xfId="8" applyFont="1" applyBorder="1" applyAlignment="1">
      <alignment horizontal="left"/>
    </xf>
    <xf numFmtId="0" fontId="17" fillId="0" borderId="29" xfId="8" applyFont="1" applyBorder="1" applyAlignment="1">
      <alignment horizontal="left"/>
    </xf>
    <xf numFmtId="0" fontId="17" fillId="0" borderId="28" xfId="8" applyFont="1" applyBorder="1" applyAlignment="1">
      <alignment horizontal="center"/>
    </xf>
    <xf numFmtId="0" fontId="17" fillId="0" borderId="11" xfId="8" applyFont="1" applyBorder="1" applyAlignment="1">
      <alignment horizontal="center"/>
    </xf>
    <xf numFmtId="0" fontId="17" fillId="0" borderId="14" xfId="8" applyFont="1" applyBorder="1" applyAlignment="1">
      <alignment horizontal="center" vertical="top"/>
    </xf>
    <xf numFmtId="0" fontId="17" fillId="0" borderId="26" xfId="8" applyFont="1" applyBorder="1" applyAlignment="1">
      <alignment horizontal="left"/>
    </xf>
    <xf numFmtId="0" fontId="17" fillId="0" borderId="2" xfId="8" applyFont="1" applyBorder="1" applyAlignment="1">
      <alignment horizontal="center"/>
    </xf>
    <xf numFmtId="0" fontId="20" fillId="6" borderId="50" xfId="8" applyFont="1" applyFill="1" applyBorder="1" applyAlignment="1">
      <alignment horizontal="center" vertical="center"/>
    </xf>
    <xf numFmtId="4" fontId="20" fillId="6" borderId="99" xfId="8" applyNumberFormat="1" applyFont="1" applyFill="1" applyBorder="1" applyAlignment="1">
      <alignment horizontal="right" vertical="center"/>
    </xf>
    <xf numFmtId="0" fontId="16" fillId="0" borderId="3" xfId="8" applyBorder="1" applyAlignment="1">
      <alignment horizontal="center" vertical="center"/>
    </xf>
    <xf numFmtId="4" fontId="16" fillId="0" borderId="70" xfId="8" applyNumberFormat="1" applyBorder="1" applyAlignment="1">
      <alignment horizontal="right" vertical="center"/>
    </xf>
    <xf numFmtId="165" fontId="17" fillId="3" borderId="26" xfId="8" applyNumberFormat="1" applyFont="1" applyFill="1" applyBorder="1" applyAlignment="1">
      <alignment horizontal="right" vertical="center"/>
    </xf>
    <xf numFmtId="4" fontId="17" fillId="3" borderId="70" xfId="8" applyNumberFormat="1" applyFont="1" applyFill="1" applyBorder="1" applyAlignment="1">
      <alignment horizontal="right" vertical="center"/>
    </xf>
    <xf numFmtId="4" fontId="17" fillId="0" borderId="70" xfId="8" applyNumberFormat="1" applyFont="1" applyBorder="1" applyAlignment="1">
      <alignment horizontal="right" vertical="center"/>
    </xf>
    <xf numFmtId="0" fontId="16" fillId="0" borderId="2" xfId="8" applyBorder="1" applyAlignment="1">
      <alignment horizontal="center" vertical="center"/>
    </xf>
    <xf numFmtId="0" fontId="20" fillId="6" borderId="2" xfId="8" applyFont="1" applyFill="1" applyBorder="1" applyAlignment="1">
      <alignment horizontal="center"/>
    </xf>
    <xf numFmtId="0" fontId="16" fillId="0" borderId="2" xfId="8" applyBorder="1" applyAlignment="1">
      <alignment horizontal="center"/>
    </xf>
    <xf numFmtId="4" fontId="16" fillId="0" borderId="70" xfId="8" applyNumberFormat="1" applyBorder="1" applyAlignment="1">
      <alignment horizontal="right"/>
    </xf>
    <xf numFmtId="165" fontId="17" fillId="3" borderId="26" xfId="8" applyNumberFormat="1" applyFont="1" applyFill="1" applyBorder="1"/>
    <xf numFmtId="4" fontId="17" fillId="0" borderId="38" xfId="8" applyNumberFormat="1" applyFont="1" applyBorder="1" applyAlignment="1">
      <alignment horizontal="right"/>
    </xf>
    <xf numFmtId="165" fontId="17" fillId="0" borderId="26" xfId="8" applyNumberFormat="1" applyFont="1" applyBorder="1"/>
    <xf numFmtId="0" fontId="21" fillId="6" borderId="2" xfId="8" applyFont="1" applyFill="1" applyBorder="1" applyAlignment="1">
      <alignment horizontal="center"/>
    </xf>
    <xf numFmtId="165" fontId="17" fillId="0" borderId="43" xfId="8" applyNumberFormat="1" applyFont="1" applyBorder="1" applyAlignment="1">
      <alignment horizontal="right" vertical="center"/>
    </xf>
    <xf numFmtId="165" fontId="17" fillId="0" borderId="19" xfId="8" applyNumberFormat="1" applyFont="1" applyBorder="1" applyAlignment="1">
      <alignment horizontal="right" vertical="center"/>
    </xf>
    <xf numFmtId="0" fontId="17" fillId="3" borderId="2" xfId="8" applyFont="1" applyFill="1" applyBorder="1" applyAlignment="1">
      <alignment horizontal="center"/>
    </xf>
    <xf numFmtId="4" fontId="8" fillId="3" borderId="70" xfId="8" applyNumberFormat="1" applyFont="1" applyFill="1" applyBorder="1" applyAlignment="1">
      <alignment horizontal="right"/>
    </xf>
    <xf numFmtId="4" fontId="8" fillId="3" borderId="5" xfId="8" applyNumberFormat="1" applyFont="1" applyFill="1" applyBorder="1" applyAlignment="1">
      <alignment horizontal="right"/>
    </xf>
    <xf numFmtId="0" fontId="16" fillId="0" borderId="2" xfId="8" applyNumberFormat="1" applyBorder="1" applyAlignment="1">
      <alignment horizontal="center"/>
    </xf>
    <xf numFmtId="4" fontId="16" fillId="0" borderId="86" xfId="8" applyNumberFormat="1" applyBorder="1" applyAlignment="1">
      <alignment horizontal="right"/>
    </xf>
    <xf numFmtId="0" fontId="16" fillId="6" borderId="0" xfId="8" applyFill="1" applyBorder="1" applyAlignment="1">
      <alignment horizontal="center"/>
    </xf>
    <xf numFmtId="4" fontId="20" fillId="6" borderId="86" xfId="8" applyNumberFormat="1" applyFont="1" applyFill="1" applyBorder="1" applyAlignment="1">
      <alignment horizontal="right"/>
    </xf>
    <xf numFmtId="165" fontId="20" fillId="6" borderId="36" xfId="8" applyNumberFormat="1" applyFont="1" applyFill="1" applyBorder="1"/>
    <xf numFmtId="0" fontId="21" fillId="6" borderId="48" xfId="8" applyFont="1" applyFill="1" applyBorder="1" applyAlignment="1">
      <alignment horizontal="center"/>
    </xf>
    <xf numFmtId="4" fontId="20" fillId="6" borderId="47" xfId="8" applyNumberFormat="1" applyFont="1" applyFill="1" applyBorder="1"/>
    <xf numFmtId="0" fontId="16" fillId="0" borderId="31" xfId="8" applyBorder="1" applyAlignment="1">
      <alignment horizontal="center"/>
    </xf>
    <xf numFmtId="0" fontId="16" fillId="0" borderId="50" xfId="8" applyBorder="1" applyAlignment="1">
      <alignment horizontal="center"/>
    </xf>
    <xf numFmtId="0" fontId="8" fillId="0" borderId="35" xfId="8" applyFont="1" applyFill="1" applyBorder="1"/>
    <xf numFmtId="0" fontId="16" fillId="0" borderId="14" xfId="8" applyBorder="1" applyAlignment="1">
      <alignment horizontal="center"/>
    </xf>
    <xf numFmtId="0" fontId="16" fillId="0" borderId="56" xfId="8" applyBorder="1" applyAlignment="1">
      <alignment horizontal="center"/>
    </xf>
    <xf numFmtId="4" fontId="18" fillId="4" borderId="15" xfId="8" applyNumberFormat="1" applyFont="1" applyFill="1" applyBorder="1" applyAlignment="1">
      <alignment horizontal="right"/>
    </xf>
    <xf numFmtId="4" fontId="16" fillId="0" borderId="0" xfId="8" applyNumberFormat="1"/>
    <xf numFmtId="4" fontId="17" fillId="0" borderId="86" xfId="8" applyNumberFormat="1" applyFont="1" applyBorder="1"/>
    <xf numFmtId="0" fontId="17" fillId="6" borderId="86" xfId="8" applyFont="1" applyFill="1" applyBorder="1" applyAlignment="1">
      <alignment horizontal="center" vertical="center"/>
    </xf>
    <xf numFmtId="4" fontId="17" fillId="6" borderId="36" xfId="8" applyNumberFormat="1" applyFont="1" applyFill="1" applyBorder="1"/>
    <xf numFmtId="0" fontId="29" fillId="6" borderId="11" xfId="8" applyFont="1" applyFill="1" applyBorder="1"/>
    <xf numFmtId="0" fontId="8" fillId="3" borderId="11" xfId="8" applyFont="1" applyFill="1" applyBorder="1"/>
    <xf numFmtId="4" fontId="21" fillId="6" borderId="26" xfId="8" applyNumberFormat="1" applyFont="1" applyFill="1" applyBorder="1"/>
    <xf numFmtId="4" fontId="29" fillId="6" borderId="86" xfId="8" applyNumberFormat="1" applyFont="1" applyFill="1" applyBorder="1"/>
    <xf numFmtId="0" fontId="30" fillId="3" borderId="0" xfId="10" applyFont="1" applyFill="1" applyAlignment="1" applyProtection="1">
      <alignment horizontal="center" vertical="top" wrapText="1" readingOrder="1"/>
      <protection locked="0"/>
    </xf>
    <xf numFmtId="0" fontId="39" fillId="0" borderId="0" xfId="10"/>
    <xf numFmtId="167" fontId="8" fillId="0" borderId="0" xfId="10" applyNumberFormat="1" applyFont="1"/>
    <xf numFmtId="0" fontId="8" fillId="3" borderId="2" xfId="10" applyFont="1" applyFill="1" applyBorder="1" applyAlignment="1" applyProtection="1">
      <alignment vertical="top" wrapText="1" readingOrder="1"/>
      <protection locked="0"/>
    </xf>
    <xf numFmtId="0" fontId="8" fillId="3" borderId="3" xfId="10" applyFont="1" applyFill="1" applyBorder="1"/>
    <xf numFmtId="166" fontId="8" fillId="3" borderId="70" xfId="10" applyNumberFormat="1" applyFont="1" applyFill="1" applyBorder="1" applyAlignment="1" applyProtection="1">
      <alignment vertical="top" wrapText="1" readingOrder="1"/>
      <protection locked="0"/>
    </xf>
    <xf numFmtId="0" fontId="8" fillId="3" borderId="41" xfId="10" applyFont="1" applyFill="1" applyBorder="1"/>
    <xf numFmtId="166" fontId="8" fillId="13" borderId="3" xfId="10" applyNumberFormat="1" applyFont="1" applyFill="1" applyBorder="1" applyAlignment="1" applyProtection="1">
      <alignment vertical="top" wrapText="1" readingOrder="1"/>
      <protection locked="0"/>
    </xf>
    <xf numFmtId="166" fontId="30" fillId="15" borderId="29" xfId="10" applyNumberFormat="1" applyFont="1" applyFill="1" applyBorder="1" applyAlignment="1" applyProtection="1">
      <alignment vertical="top" wrapText="1" readingOrder="1"/>
      <protection locked="0"/>
    </xf>
    <xf numFmtId="166" fontId="8" fillId="13" borderId="26" xfId="10" applyNumberFormat="1" applyFont="1" applyFill="1" applyBorder="1" applyAlignment="1" applyProtection="1">
      <alignment vertical="top" wrapText="1" readingOrder="1"/>
      <protection locked="0"/>
    </xf>
    <xf numFmtId="2" fontId="30" fillId="5" borderId="3" xfId="10" applyNumberFormat="1" applyFont="1" applyFill="1" applyBorder="1" applyAlignment="1" applyProtection="1">
      <alignment vertical="top" wrapText="1" readingOrder="1"/>
      <protection locked="0"/>
    </xf>
    <xf numFmtId="2" fontId="8" fillId="3" borderId="70" xfId="10" applyNumberFormat="1" applyFont="1" applyFill="1" applyBorder="1" applyAlignment="1" applyProtection="1">
      <alignment vertical="top" wrapText="1" readingOrder="1"/>
      <protection locked="0"/>
    </xf>
    <xf numFmtId="2" fontId="8" fillId="3" borderId="3" xfId="10" applyNumberFormat="1" applyFont="1" applyFill="1" applyBorder="1"/>
    <xf numFmtId="2" fontId="8" fillId="3" borderId="41" xfId="10" applyNumberFormat="1" applyFont="1" applyFill="1" applyBorder="1"/>
    <xf numFmtId="2" fontId="8" fillId="3" borderId="3" xfId="10" applyNumberFormat="1" applyFont="1" applyFill="1" applyBorder="1" applyAlignment="1" applyProtection="1">
      <alignment vertical="top" wrapText="1" readingOrder="1"/>
      <protection locked="0"/>
    </xf>
    <xf numFmtId="0" fontId="18" fillId="0" borderId="0" xfId="8" applyFont="1" applyBorder="1" applyAlignment="1">
      <alignment horizontal="center"/>
    </xf>
    <xf numFmtId="0" fontId="17" fillId="0" borderId="0" xfId="8" applyFont="1" applyAlignment="1"/>
    <xf numFmtId="0" fontId="16" fillId="0" borderId="0" xfId="8" applyBorder="1"/>
    <xf numFmtId="0" fontId="17" fillId="0" borderId="0" xfId="8" applyFont="1" applyBorder="1" applyAlignment="1">
      <alignment horizontal="right"/>
    </xf>
    <xf numFmtId="4" fontId="17" fillId="0" borderId="35" xfId="8" applyNumberFormat="1" applyFont="1" applyBorder="1" applyAlignment="1">
      <alignment horizontal="right"/>
    </xf>
    <xf numFmtId="165" fontId="17" fillId="0" borderId="26" xfId="8" applyNumberFormat="1" applyFont="1" applyBorder="1" applyAlignment="1">
      <alignment horizontal="right"/>
    </xf>
    <xf numFmtId="165" fontId="45" fillId="3" borderId="9" xfId="8" applyNumberFormat="1" applyFont="1" applyFill="1" applyBorder="1" applyAlignment="1">
      <alignment horizontal="right" vertical="center"/>
    </xf>
    <xf numFmtId="0" fontId="17" fillId="0" borderId="44" xfId="8" applyFont="1" applyBorder="1" applyAlignment="1">
      <alignment horizontal="left" vertical="center"/>
    </xf>
    <xf numFmtId="4" fontId="17" fillId="0" borderId="38" xfId="8" applyNumberFormat="1" applyFont="1" applyBorder="1" applyAlignment="1">
      <alignment horizontal="right" vertical="center"/>
    </xf>
    <xf numFmtId="165" fontId="20" fillId="6" borderId="44" xfId="8" applyNumberFormat="1" applyFont="1" applyFill="1" applyBorder="1" applyAlignment="1">
      <alignment horizontal="right" vertical="center"/>
    </xf>
    <xf numFmtId="4" fontId="8" fillId="0" borderId="70" xfId="8" applyNumberFormat="1" applyFont="1" applyBorder="1" applyAlignment="1">
      <alignment horizontal="right"/>
    </xf>
    <xf numFmtId="165" fontId="45" fillId="3" borderId="4" xfId="8" applyNumberFormat="1" applyFont="1" applyFill="1" applyBorder="1"/>
    <xf numFmtId="4" fontId="18" fillId="3" borderId="26" xfId="8" applyNumberFormat="1" applyFont="1" applyFill="1" applyBorder="1" applyAlignment="1">
      <alignment horizontal="right"/>
    </xf>
    <xf numFmtId="4" fontId="18" fillId="3" borderId="4" xfId="8" applyNumberFormat="1" applyFont="1" applyFill="1" applyBorder="1" applyAlignment="1">
      <alignment horizontal="right"/>
    </xf>
    <xf numFmtId="4" fontId="18" fillId="3" borderId="3" xfId="8" applyNumberFormat="1" applyFont="1" applyFill="1" applyBorder="1" applyAlignment="1">
      <alignment horizontal="right"/>
    </xf>
    <xf numFmtId="165" fontId="20" fillId="6" borderId="86" xfId="8" applyNumberFormat="1" applyFont="1" applyFill="1" applyBorder="1" applyAlignment="1">
      <alignment horizontal="right" vertical="center"/>
    </xf>
    <xf numFmtId="0" fontId="16" fillId="0" borderId="0" xfId="8" applyBorder="1" applyAlignment="1">
      <alignment horizontal="center"/>
    </xf>
    <xf numFmtId="4" fontId="20" fillId="6" borderId="15" xfId="8" applyNumberFormat="1" applyFont="1" applyFill="1" applyBorder="1" applyAlignment="1">
      <alignment horizontal="right"/>
    </xf>
    <xf numFmtId="4" fontId="20" fillId="6" borderId="33" xfId="8" applyNumberFormat="1" applyFont="1" applyFill="1" applyBorder="1"/>
    <xf numFmtId="0" fontId="16" fillId="0" borderId="99" xfId="8" applyFont="1" applyFill="1" applyBorder="1"/>
    <xf numFmtId="4" fontId="16" fillId="0" borderId="29" xfId="8" applyNumberFormat="1" applyFont="1" applyFill="1" applyBorder="1" applyAlignment="1">
      <alignment horizontal="right"/>
    </xf>
    <xf numFmtId="165" fontId="17" fillId="3" borderId="45" xfId="8" applyNumberFormat="1" applyFont="1" applyFill="1" applyBorder="1"/>
    <xf numFmtId="4" fontId="8" fillId="0" borderId="29" xfId="8" applyNumberFormat="1" applyFont="1" applyFill="1" applyBorder="1" applyAlignment="1">
      <alignment horizontal="right"/>
    </xf>
    <xf numFmtId="165" fontId="46" fillId="3" borderId="9" xfId="8" applyNumberFormat="1" applyFont="1" applyFill="1" applyBorder="1"/>
    <xf numFmtId="165" fontId="45" fillId="3" borderId="30" xfId="8" applyNumberFormat="1" applyFont="1" applyFill="1" applyBorder="1"/>
    <xf numFmtId="4" fontId="17" fillId="0" borderId="39" xfId="8" applyNumberFormat="1" applyFont="1" applyBorder="1" applyAlignment="1">
      <alignment horizontal="right"/>
    </xf>
    <xf numFmtId="165" fontId="17" fillId="3" borderId="41" xfId="8" applyNumberFormat="1" applyFont="1" applyFill="1" applyBorder="1"/>
    <xf numFmtId="4" fontId="17" fillId="3" borderId="39" xfId="8" applyNumberFormat="1" applyFont="1" applyFill="1" applyBorder="1" applyAlignment="1">
      <alignment horizontal="right"/>
    </xf>
    <xf numFmtId="4" fontId="17" fillId="3" borderId="19" xfId="8" applyNumberFormat="1" applyFont="1" applyFill="1" applyBorder="1" applyAlignment="1">
      <alignment horizontal="right"/>
    </xf>
    <xf numFmtId="165" fontId="17" fillId="3" borderId="33" xfId="8" applyNumberFormat="1" applyFont="1" applyFill="1" applyBorder="1"/>
    <xf numFmtId="165" fontId="18" fillId="4" borderId="24" xfId="8" applyNumberFormat="1" applyFont="1" applyFill="1" applyBorder="1" applyAlignment="1"/>
    <xf numFmtId="4" fontId="18" fillId="5" borderId="15" xfId="8" applyNumberFormat="1" applyFont="1" applyFill="1" applyBorder="1" applyAlignment="1">
      <alignment horizontal="right"/>
    </xf>
    <xf numFmtId="165" fontId="18" fillId="5" borderId="18" xfId="8" applyNumberFormat="1" applyFont="1" applyFill="1" applyBorder="1" applyAlignment="1"/>
    <xf numFmtId="4" fontId="18" fillId="0" borderId="0" xfId="8" applyNumberFormat="1" applyFont="1"/>
    <xf numFmtId="4" fontId="18" fillId="4" borderId="48" xfId="8" applyNumberFormat="1" applyFont="1" applyFill="1" applyBorder="1" applyAlignment="1">
      <alignment horizontal="right"/>
    </xf>
    <xf numFmtId="4" fontId="20" fillId="6" borderId="33" xfId="8" applyNumberFormat="1" applyFont="1" applyFill="1" applyBorder="1" applyAlignment="1">
      <alignment horizontal="right"/>
    </xf>
    <xf numFmtId="4" fontId="16" fillId="0" borderId="45" xfId="8" applyNumberFormat="1" applyFont="1" applyFill="1" applyBorder="1" applyAlignment="1">
      <alignment horizontal="right"/>
    </xf>
    <xf numFmtId="4" fontId="8" fillId="0" borderId="45" xfId="8" applyNumberFormat="1" applyFont="1" applyFill="1" applyBorder="1" applyAlignment="1">
      <alignment horizontal="right"/>
    </xf>
    <xf numFmtId="4" fontId="17" fillId="0" borderId="101" xfId="8" applyNumberFormat="1" applyFont="1" applyBorder="1" applyAlignment="1">
      <alignment horizontal="right"/>
    </xf>
    <xf numFmtId="4" fontId="17" fillId="3" borderId="101" xfId="8" applyNumberFormat="1" applyFont="1" applyFill="1" applyBorder="1" applyAlignment="1">
      <alignment horizontal="right"/>
    </xf>
    <xf numFmtId="4" fontId="17" fillId="0" borderId="41" xfId="8" applyNumberFormat="1" applyFont="1" applyBorder="1" applyAlignment="1">
      <alignment horizontal="right"/>
    </xf>
    <xf numFmtId="4" fontId="17" fillId="3" borderId="33" xfId="8" applyNumberFormat="1" applyFont="1" applyFill="1" applyBorder="1" applyAlignment="1">
      <alignment horizontal="right"/>
    </xf>
    <xf numFmtId="4" fontId="17" fillId="3" borderId="43" xfId="8" applyNumberFormat="1" applyFont="1" applyFill="1" applyBorder="1" applyAlignment="1">
      <alignment horizontal="right"/>
    </xf>
    <xf numFmtId="4" fontId="17" fillId="3" borderId="29" xfId="8" applyNumberFormat="1" applyFont="1" applyFill="1" applyBorder="1" applyAlignment="1">
      <alignment horizontal="right"/>
    </xf>
    <xf numFmtId="4" fontId="17" fillId="3" borderId="26" xfId="8" applyNumberFormat="1" applyFont="1" applyFill="1" applyBorder="1" applyAlignment="1">
      <alignment horizontal="right"/>
    </xf>
    <xf numFmtId="166" fontId="8" fillId="3" borderId="70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3" borderId="3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3" borderId="41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15" borderId="3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3" xfId="10" applyNumberFormat="1" applyFont="1" applyFill="1" applyBorder="1" applyAlignment="1" applyProtection="1">
      <alignment vertical="top" wrapText="1" readingOrder="1"/>
      <protection locked="0"/>
    </xf>
    <xf numFmtId="166" fontId="29" fillId="14" borderId="57" xfId="10" applyNumberFormat="1" applyFont="1" applyFill="1" applyBorder="1" applyAlignment="1" applyProtection="1">
      <alignment vertical="top" wrapText="1" readingOrder="1"/>
      <protection locked="0"/>
    </xf>
    <xf numFmtId="166" fontId="30" fillId="3" borderId="3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3" borderId="41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15" borderId="6" xfId="10" applyNumberFormat="1" applyFont="1" applyFill="1" applyBorder="1" applyAlignment="1" applyProtection="1">
      <alignment vertical="top" wrapText="1" readingOrder="1"/>
      <protection locked="0"/>
    </xf>
    <xf numFmtId="0" fontId="41" fillId="5" borderId="25" xfId="10" applyFont="1" applyFill="1" applyBorder="1" applyAlignment="1" applyProtection="1">
      <alignment horizontal="center" vertical="center" wrapText="1" readingOrder="1"/>
      <protection locked="0"/>
    </xf>
    <xf numFmtId="4" fontId="8" fillId="3" borderId="26" xfId="8" applyNumberFormat="1" applyFont="1" applyFill="1" applyBorder="1"/>
    <xf numFmtId="0" fontId="17" fillId="0" borderId="10" xfId="8" applyFont="1" applyBorder="1" applyAlignment="1">
      <alignment horizontal="center" vertical="center"/>
    </xf>
    <xf numFmtId="4" fontId="8" fillId="3" borderId="36" xfId="8" applyNumberFormat="1" applyFont="1" applyFill="1" applyBorder="1"/>
    <xf numFmtId="4" fontId="8" fillId="3" borderId="39" xfId="8" applyNumberFormat="1" applyFont="1" applyFill="1" applyBorder="1"/>
    <xf numFmtId="4" fontId="30" fillId="4" borderId="15" xfId="8" applyNumberFormat="1" applyFont="1" applyFill="1" applyBorder="1"/>
    <xf numFmtId="165" fontId="30" fillId="5" borderId="15" xfId="8" applyNumberFormat="1" applyFont="1" applyFill="1" applyBorder="1" applyAlignment="1"/>
    <xf numFmtId="4" fontId="30" fillId="5" borderId="15" xfId="8" applyNumberFormat="1" applyFont="1" applyFill="1" applyBorder="1"/>
    <xf numFmtId="0" fontId="17" fillId="0" borderId="9" xfId="8" applyFont="1" applyBorder="1" applyAlignment="1">
      <alignment horizontal="center" vertical="center"/>
    </xf>
    <xf numFmtId="0" fontId="16" fillId="0" borderId="9" xfId="8" applyBorder="1" applyAlignment="1">
      <alignment horizontal="center"/>
    </xf>
    <xf numFmtId="0" fontId="16" fillId="0" borderId="30" xfId="8" applyFont="1" applyFill="1" applyBorder="1"/>
    <xf numFmtId="4" fontId="8" fillId="3" borderId="29" xfId="8" applyNumberFormat="1" applyFont="1" applyFill="1" applyBorder="1"/>
    <xf numFmtId="0" fontId="21" fillId="6" borderId="48" xfId="8" applyFont="1" applyFill="1" applyBorder="1" applyAlignment="1">
      <alignment horizontal="center" vertical="center"/>
    </xf>
    <xf numFmtId="4" fontId="20" fillId="6" borderId="48" xfId="8" applyNumberFormat="1" applyFont="1" applyFill="1" applyBorder="1"/>
    <xf numFmtId="4" fontId="29" fillId="6" borderId="15" xfId="8" applyNumberFormat="1" applyFont="1" applyFill="1" applyBorder="1"/>
    <xf numFmtId="0" fontId="17" fillId="0" borderId="34" xfId="8" applyFont="1" applyBorder="1" applyAlignment="1">
      <alignment horizontal="center" vertical="center"/>
    </xf>
    <xf numFmtId="0" fontId="17" fillId="0" borderId="49" xfId="8" applyFont="1" applyBorder="1" applyAlignment="1">
      <alignment horizontal="center" vertical="center"/>
    </xf>
    <xf numFmtId="2" fontId="30" fillId="3" borderId="41" xfId="10" applyNumberFormat="1" applyFont="1" applyFill="1" applyBorder="1"/>
    <xf numFmtId="2" fontId="30" fillId="3" borderId="3" xfId="10" applyNumberFormat="1" applyFont="1" applyFill="1" applyBorder="1" applyAlignment="1" applyProtection="1">
      <alignment vertical="top" wrapText="1" readingOrder="1"/>
      <protection locked="0"/>
    </xf>
    <xf numFmtId="0" fontId="8" fillId="3" borderId="92" xfId="10" applyFont="1" applyFill="1" applyBorder="1" applyAlignment="1" applyProtection="1">
      <alignment vertical="top" wrapText="1" readingOrder="1"/>
      <protection locked="0"/>
    </xf>
    <xf numFmtId="0" fontId="18" fillId="0" borderId="0" xfId="8" applyFont="1" applyBorder="1" applyAlignment="1">
      <alignment horizontal="center"/>
    </xf>
    <xf numFmtId="0" fontId="26" fillId="7" borderId="0" xfId="8" applyFont="1" applyFill="1" applyBorder="1" applyAlignment="1">
      <alignment horizontal="center"/>
    </xf>
    <xf numFmtId="0" fontId="22" fillId="5" borderId="61" xfId="8" applyFont="1" applyFill="1" applyBorder="1" applyAlignment="1">
      <alignment horizontal="center" vertical="center" wrapText="1"/>
    </xf>
    <xf numFmtId="0" fontId="22" fillId="5" borderId="49" xfId="8" applyFont="1" applyFill="1" applyBorder="1" applyAlignment="1">
      <alignment horizontal="center" vertical="center" wrapText="1"/>
    </xf>
    <xf numFmtId="0" fontId="22" fillId="5" borderId="59" xfId="8" applyFont="1" applyFill="1" applyBorder="1" applyAlignment="1">
      <alignment horizontal="center" vertical="center" wrapText="1"/>
    </xf>
    <xf numFmtId="0" fontId="22" fillId="5" borderId="22" xfId="8" applyFont="1" applyFill="1" applyBorder="1" applyAlignment="1">
      <alignment horizontal="center" vertical="center" wrapText="1"/>
    </xf>
    <xf numFmtId="0" fontId="22" fillId="5" borderId="58" xfId="8" applyFont="1" applyFill="1" applyBorder="1" applyAlignment="1">
      <alignment horizontal="center" vertical="center" wrapText="1"/>
    </xf>
    <xf numFmtId="0" fontId="22" fillId="5" borderId="19" xfId="8" applyFont="1" applyFill="1" applyBorder="1" applyAlignment="1">
      <alignment horizontal="center" vertical="center" wrapText="1"/>
    </xf>
    <xf numFmtId="0" fontId="22" fillId="11" borderId="58" xfId="8" applyFont="1" applyFill="1" applyBorder="1" applyAlignment="1">
      <alignment horizontal="center" vertical="center" wrapText="1"/>
    </xf>
    <xf numFmtId="0" fontId="22" fillId="11" borderId="36" xfId="8" applyFont="1" applyFill="1" applyBorder="1" applyAlignment="1">
      <alignment horizontal="center" vertical="center" wrapText="1"/>
    </xf>
    <xf numFmtId="0" fontId="22" fillId="11" borderId="19" xfId="8" applyFont="1" applyFill="1" applyBorder="1" applyAlignment="1">
      <alignment horizontal="center" vertical="center" wrapText="1"/>
    </xf>
    <xf numFmtId="0" fontId="22" fillId="11" borderId="53" xfId="8" applyFont="1" applyFill="1" applyBorder="1" applyAlignment="1">
      <alignment horizontal="center" vertical="center"/>
    </xf>
    <xf numFmtId="0" fontId="22" fillId="11" borderId="52" xfId="8" applyFont="1" applyFill="1" applyBorder="1" applyAlignment="1">
      <alignment horizontal="center" vertical="center"/>
    </xf>
    <xf numFmtId="0" fontId="17" fillId="3" borderId="0" xfId="8" applyFont="1" applyFill="1" applyAlignment="1">
      <alignment horizontal="left"/>
    </xf>
    <xf numFmtId="0" fontId="20" fillId="16" borderId="48" xfId="8" applyFont="1" applyFill="1" applyBorder="1" applyAlignment="1">
      <alignment horizontal="right" vertical="center" wrapText="1"/>
    </xf>
    <xf numFmtId="0" fontId="20" fillId="16" borderId="25" xfId="8" applyFont="1" applyFill="1" applyBorder="1" applyAlignment="1">
      <alignment horizontal="right" vertical="center" wrapText="1"/>
    </xf>
    <xf numFmtId="0" fontId="20" fillId="16" borderId="47" xfId="8" applyFont="1" applyFill="1" applyBorder="1" applyAlignment="1">
      <alignment horizontal="right" vertical="center" wrapText="1"/>
    </xf>
    <xf numFmtId="0" fontId="18" fillId="4" borderId="54" xfId="8" applyFont="1" applyFill="1" applyBorder="1" applyAlignment="1">
      <alignment horizontal="left" vertical="center"/>
    </xf>
    <xf numFmtId="0" fontId="18" fillId="4" borderId="53" xfId="8" applyFont="1" applyFill="1" applyBorder="1" applyAlignment="1">
      <alignment horizontal="left" vertical="center"/>
    </xf>
    <xf numFmtId="0" fontId="18" fillId="4" borderId="52" xfId="8" applyFont="1" applyFill="1" applyBorder="1" applyAlignment="1">
      <alignment horizontal="left" vertical="center"/>
    </xf>
    <xf numFmtId="0" fontId="18" fillId="4" borderId="21" xfId="8" applyFont="1" applyFill="1" applyBorder="1" applyAlignment="1">
      <alignment horizontal="left" vertical="center"/>
    </xf>
    <xf numFmtId="0" fontId="18" fillId="4" borderId="20" xfId="8" applyFont="1" applyFill="1" applyBorder="1" applyAlignment="1">
      <alignment horizontal="left" vertical="center"/>
    </xf>
    <xf numFmtId="0" fontId="18" fillId="4" borderId="33" xfId="8" applyFont="1" applyFill="1" applyBorder="1" applyAlignment="1">
      <alignment horizontal="left" vertical="center"/>
    </xf>
    <xf numFmtId="0" fontId="18" fillId="4" borderId="48" xfId="8" applyFont="1" applyFill="1" applyBorder="1" applyAlignment="1">
      <alignment horizontal="left"/>
    </xf>
    <xf numFmtId="0" fontId="18" fillId="4" borderId="25" xfId="8" applyFont="1" applyFill="1" applyBorder="1" applyAlignment="1">
      <alignment horizontal="left"/>
    </xf>
    <xf numFmtId="0" fontId="18" fillId="4" borderId="48" xfId="8" applyFont="1" applyFill="1" applyBorder="1" applyAlignment="1">
      <alignment horizontal="left" vertical="center"/>
    </xf>
    <xf numFmtId="0" fontId="18" fillId="4" borderId="25" xfId="8" applyFont="1" applyFill="1" applyBorder="1" applyAlignment="1">
      <alignment horizontal="left" vertical="center"/>
    </xf>
    <xf numFmtId="0" fontId="18" fillId="4" borderId="47" xfId="8" applyFont="1" applyFill="1" applyBorder="1" applyAlignment="1">
      <alignment horizontal="left" vertical="center"/>
    </xf>
    <xf numFmtId="0" fontId="18" fillId="4" borderId="21" xfId="8" applyFont="1" applyFill="1" applyBorder="1" applyAlignment="1">
      <alignment horizontal="left"/>
    </xf>
    <xf numFmtId="0" fontId="18" fillId="5" borderId="21" xfId="8" applyFont="1" applyFill="1" applyBorder="1" applyAlignment="1">
      <alignment horizontal="right"/>
    </xf>
    <xf numFmtId="0" fontId="18" fillId="5" borderId="20" xfId="8" applyFont="1" applyFill="1" applyBorder="1" applyAlignment="1">
      <alignment horizontal="right"/>
    </xf>
    <xf numFmtId="0" fontId="18" fillId="0" borderId="0" xfId="8" applyFont="1" applyAlignment="1">
      <alignment horizontal="center"/>
    </xf>
    <xf numFmtId="0" fontId="33" fillId="8" borderId="84" xfId="0" applyFont="1" applyFill="1" applyBorder="1" applyAlignment="1">
      <alignment vertical="center" wrapText="1"/>
    </xf>
    <xf numFmtId="0" fontId="33" fillId="8" borderId="63" xfId="0" applyFont="1" applyFill="1" applyBorder="1" applyAlignment="1">
      <alignment vertical="center" wrapText="1"/>
    </xf>
    <xf numFmtId="0" fontId="33" fillId="8" borderId="64" xfId="0" applyFont="1" applyFill="1" applyBorder="1" applyAlignment="1">
      <alignment vertical="center" wrapText="1"/>
    </xf>
    <xf numFmtId="0" fontId="32" fillId="3" borderId="0" xfId="1" applyFont="1" applyFill="1" applyAlignment="1">
      <alignment horizontal="center" vertical="center" wrapText="1"/>
    </xf>
    <xf numFmtId="0" fontId="34" fillId="10" borderId="79" xfId="0" applyFont="1" applyFill="1" applyBorder="1" applyAlignment="1">
      <alignment horizontal="left" vertical="center" wrapText="1"/>
    </xf>
    <xf numFmtId="0" fontId="34" fillId="10" borderId="80" xfId="0" applyFont="1" applyFill="1" applyBorder="1" applyAlignment="1">
      <alignment horizontal="left" vertical="center" wrapText="1"/>
    </xf>
    <xf numFmtId="0" fontId="34" fillId="10" borderId="81" xfId="0" applyFont="1" applyFill="1" applyBorder="1" applyAlignment="1">
      <alignment horizontal="left" vertical="center" wrapText="1"/>
    </xf>
    <xf numFmtId="0" fontId="30" fillId="2" borderId="82" xfId="0" applyFont="1" applyFill="1" applyBorder="1" applyAlignment="1">
      <alignment horizontal="center" vertical="center" wrapText="1"/>
    </xf>
    <xf numFmtId="0" fontId="30" fillId="2" borderId="67" xfId="0" applyFont="1" applyFill="1" applyBorder="1" applyAlignment="1">
      <alignment horizontal="center" vertical="center" wrapText="1"/>
    </xf>
    <xf numFmtId="0" fontId="30" fillId="2" borderId="68" xfId="0" applyFont="1" applyFill="1" applyBorder="1" applyAlignment="1">
      <alignment horizontal="center" vertical="center" wrapText="1"/>
    </xf>
    <xf numFmtId="0" fontId="30" fillId="8" borderId="82" xfId="0" applyFont="1" applyFill="1" applyBorder="1" applyAlignment="1">
      <alignment vertical="center" wrapText="1"/>
    </xf>
    <xf numFmtId="0" fontId="30" fillId="8" borderId="67" xfId="0" applyFont="1" applyFill="1" applyBorder="1" applyAlignment="1">
      <alignment vertical="center" wrapText="1"/>
    </xf>
    <xf numFmtId="0" fontId="30" fillId="8" borderId="68" xfId="0" applyFont="1" applyFill="1" applyBorder="1" applyAlignment="1">
      <alignment vertical="center" wrapText="1"/>
    </xf>
    <xf numFmtId="0" fontId="8" fillId="2" borderId="82" xfId="0" applyFont="1" applyFill="1" applyBorder="1" applyAlignment="1">
      <alignment vertical="center" wrapText="1"/>
    </xf>
    <xf numFmtId="0" fontId="8" fillId="2" borderId="67" xfId="0" applyFont="1" applyFill="1" applyBorder="1" applyAlignment="1">
      <alignment vertical="center" wrapText="1"/>
    </xf>
    <xf numFmtId="0" fontId="8" fillId="2" borderId="68" xfId="0" applyFont="1" applyFill="1" applyBorder="1" applyAlignment="1">
      <alignment vertical="center" wrapText="1"/>
    </xf>
    <xf numFmtId="0" fontId="32" fillId="0" borderId="0" xfId="0" applyFont="1" applyAlignment="1">
      <alignment horizontal="center"/>
    </xf>
    <xf numFmtId="0" fontId="30" fillId="2" borderId="88" xfId="0" applyFont="1" applyFill="1" applyBorder="1" applyAlignment="1">
      <alignment vertical="center" wrapText="1"/>
    </xf>
    <xf numFmtId="0" fontId="30" fillId="2" borderId="89" xfId="0" applyFont="1" applyFill="1" applyBorder="1" applyAlignment="1">
      <alignment vertical="center" wrapText="1"/>
    </xf>
    <xf numFmtId="0" fontId="30" fillId="2" borderId="90" xfId="0" applyFont="1" applyFill="1" applyBorder="1" applyAlignment="1">
      <alignment vertical="center" wrapText="1"/>
    </xf>
    <xf numFmtId="0" fontId="30" fillId="2" borderId="87" xfId="0" applyFont="1" applyFill="1" applyBorder="1" applyAlignment="1">
      <alignment horizontal="center" vertical="center" wrapText="1"/>
    </xf>
    <xf numFmtId="0" fontId="30" fillId="2" borderId="65" xfId="0" applyFont="1" applyFill="1" applyBorder="1" applyAlignment="1">
      <alignment horizontal="center" vertical="center" wrapText="1"/>
    </xf>
    <xf numFmtId="0" fontId="30" fillId="2" borderId="66" xfId="0" applyFont="1" applyFill="1" applyBorder="1" applyAlignment="1">
      <alignment horizontal="center" vertical="center" wrapText="1"/>
    </xf>
    <xf numFmtId="0" fontId="30" fillId="4" borderId="84" xfId="1" applyFont="1" applyFill="1" applyBorder="1" applyAlignment="1">
      <alignment horizontal="left" vertical="center" wrapText="1"/>
    </xf>
    <xf numFmtId="0" fontId="30" fillId="4" borderId="63" xfId="1" applyFont="1" applyFill="1" applyBorder="1" applyAlignment="1">
      <alignment horizontal="left" vertical="center" wrapText="1"/>
    </xf>
    <xf numFmtId="0" fontId="30" fillId="4" borderId="64" xfId="1" applyFont="1" applyFill="1" applyBorder="1" applyAlignment="1">
      <alignment horizontal="left" vertical="center" wrapText="1"/>
    </xf>
    <xf numFmtId="0" fontId="30" fillId="4" borderId="70" xfId="1" applyFont="1" applyFill="1" applyBorder="1" applyAlignment="1">
      <alignment horizontal="left" vertical="center" wrapText="1"/>
    </xf>
    <xf numFmtId="0" fontId="30" fillId="4" borderId="3" xfId="1" applyFont="1" applyFill="1" applyBorder="1" applyAlignment="1">
      <alignment horizontal="left" vertical="center" wrapText="1"/>
    </xf>
    <xf numFmtId="0" fontId="30" fillId="4" borderId="62" xfId="1" applyFont="1" applyFill="1" applyBorder="1" applyAlignment="1">
      <alignment horizontal="left" vertical="center" wrapText="1"/>
    </xf>
    <xf numFmtId="0" fontId="8" fillId="2" borderId="82" xfId="0" applyFont="1" applyFill="1" applyBorder="1" applyAlignment="1">
      <alignment vertical="center"/>
    </xf>
    <xf numFmtId="0" fontId="8" fillId="2" borderId="67" xfId="0" applyFont="1" applyFill="1" applyBorder="1" applyAlignment="1">
      <alignment vertical="center"/>
    </xf>
    <xf numFmtId="0" fontId="8" fillId="2" borderId="68" xfId="0" applyFont="1" applyFill="1" applyBorder="1" applyAlignment="1">
      <alignment vertical="center"/>
    </xf>
    <xf numFmtId="0" fontId="34" fillId="10" borderId="86" xfId="0" applyFont="1" applyFill="1" applyBorder="1" applyAlignment="1">
      <alignment horizontal="left" vertical="center" wrapText="1"/>
    </xf>
    <xf numFmtId="0" fontId="34" fillId="10" borderId="0" xfId="0" applyFont="1" applyFill="1" applyBorder="1" applyAlignment="1">
      <alignment horizontal="left" vertical="center" wrapText="1"/>
    </xf>
    <xf numFmtId="0" fontId="34" fillId="10" borderId="69" xfId="0" applyFont="1" applyFill="1" applyBorder="1" applyAlignment="1">
      <alignment horizontal="left" vertical="center" wrapText="1"/>
    </xf>
    <xf numFmtId="0" fontId="30" fillId="8" borderId="82" xfId="0" applyFont="1" applyFill="1" applyBorder="1" applyAlignment="1">
      <alignment vertical="center"/>
    </xf>
    <xf numFmtId="0" fontId="30" fillId="8" borderId="67" xfId="0" applyFont="1" applyFill="1" applyBorder="1" applyAlignment="1">
      <alignment vertical="center"/>
    </xf>
    <xf numFmtId="0" fontId="30" fillId="8" borderId="68" xfId="0" applyFont="1" applyFill="1" applyBorder="1" applyAlignment="1">
      <alignment vertical="center"/>
    </xf>
    <xf numFmtId="0" fontId="22" fillId="5" borderId="60" xfId="8" applyFont="1" applyFill="1" applyBorder="1" applyAlignment="1">
      <alignment horizontal="center" vertical="center" wrapText="1"/>
    </xf>
    <xf numFmtId="0" fontId="22" fillId="5" borderId="23" xfId="8" applyFont="1" applyFill="1" applyBorder="1" applyAlignment="1">
      <alignment horizontal="center" vertical="center" wrapText="1"/>
    </xf>
    <xf numFmtId="0" fontId="32" fillId="7" borderId="0" xfId="8" applyFont="1" applyFill="1" applyBorder="1" applyAlignment="1">
      <alignment horizontal="center"/>
    </xf>
    <xf numFmtId="0" fontId="17" fillId="0" borderId="0" xfId="8" applyFont="1" applyAlignment="1"/>
    <xf numFmtId="0" fontId="18" fillId="5" borderId="48" xfId="8" applyFont="1" applyFill="1" applyBorder="1" applyAlignment="1">
      <alignment horizontal="right"/>
    </xf>
    <xf numFmtId="0" fontId="18" fillId="5" borderId="25" xfId="8" applyFont="1" applyFill="1" applyBorder="1" applyAlignment="1">
      <alignment horizontal="right"/>
    </xf>
    <xf numFmtId="0" fontId="18" fillId="0" borderId="0" xfId="8" applyFont="1" applyBorder="1" applyAlignment="1">
      <alignment horizontal="center" vertical="center"/>
    </xf>
    <xf numFmtId="0" fontId="37" fillId="0" borderId="0" xfId="0" applyFont="1" applyAlignment="1">
      <alignment horizontal="center"/>
    </xf>
    <xf numFmtId="0" fontId="32" fillId="3" borderId="0" xfId="5" applyFont="1" applyFill="1" applyAlignment="1">
      <alignment horizontal="center" vertical="center" wrapText="1"/>
    </xf>
    <xf numFmtId="0" fontId="38" fillId="3" borderId="0" xfId="5" applyFont="1" applyFill="1" applyAlignment="1">
      <alignment wrapText="1"/>
    </xf>
    <xf numFmtId="0" fontId="8" fillId="3" borderId="4" xfId="10" applyFont="1" applyFill="1" applyBorder="1" applyAlignment="1" applyProtection="1">
      <alignment vertical="top" wrapText="1" readingOrder="1"/>
      <protection locked="0"/>
    </xf>
    <xf numFmtId="0" fontId="8" fillId="3" borderId="4" xfId="10" applyFont="1" applyFill="1" applyBorder="1"/>
    <xf numFmtId="0" fontId="8" fillId="3" borderId="2" xfId="10" applyFont="1" applyFill="1" applyBorder="1"/>
    <xf numFmtId="166" fontId="8" fillId="3" borderId="40" xfId="10" applyNumberFormat="1" applyFont="1" applyFill="1" applyBorder="1" applyAlignment="1" applyProtection="1">
      <alignment vertical="top" wrapText="1" readingOrder="1"/>
      <protection locked="0"/>
    </xf>
    <xf numFmtId="0" fontId="8" fillId="3" borderId="28" xfId="10" applyFont="1" applyFill="1" applyBorder="1"/>
    <xf numFmtId="0" fontId="41" fillId="5" borderId="48" xfId="10" applyFont="1" applyFill="1" applyBorder="1" applyAlignment="1" applyProtection="1">
      <alignment horizontal="center" vertical="center" wrapText="1" readingOrder="1"/>
      <protection locked="0"/>
    </xf>
    <xf numFmtId="0" fontId="41" fillId="5" borderId="25" xfId="10" applyFont="1" applyFill="1" applyBorder="1" applyAlignment="1" applyProtection="1">
      <alignment horizontal="center" vertical="center" wrapText="1" readingOrder="1"/>
      <protection locked="0"/>
    </xf>
    <xf numFmtId="0" fontId="41" fillId="5" borderId="47" xfId="10" applyFont="1" applyFill="1" applyBorder="1" applyAlignment="1" applyProtection="1">
      <alignment horizontal="center" vertical="center" wrapText="1" readingOrder="1"/>
      <protection locked="0"/>
    </xf>
    <xf numFmtId="0" fontId="41" fillId="5" borderId="34" xfId="10" applyFont="1" applyFill="1" applyBorder="1" applyAlignment="1" applyProtection="1">
      <alignment horizontal="center" vertical="center" wrapText="1" readingOrder="1"/>
      <protection locked="0"/>
    </xf>
    <xf numFmtId="0" fontId="41" fillId="5" borderId="17" xfId="10" applyFont="1" applyFill="1" applyBorder="1" applyAlignment="1" applyProtection="1">
      <alignment horizontal="center" vertical="center" wrapText="1" readingOrder="1"/>
      <protection locked="0"/>
    </xf>
    <xf numFmtId="0" fontId="41" fillId="5" borderId="93" xfId="10" applyFont="1" applyFill="1" applyBorder="1" applyAlignment="1" applyProtection="1">
      <alignment horizontal="center" vertical="center" wrapText="1" readingOrder="1"/>
      <protection locked="0"/>
    </xf>
    <xf numFmtId="0" fontId="30" fillId="13" borderId="95" xfId="10" applyFont="1" applyFill="1" applyBorder="1" applyAlignment="1" applyProtection="1">
      <alignment vertical="center" wrapText="1" readingOrder="1"/>
      <protection locked="0"/>
    </xf>
    <xf numFmtId="0" fontId="8" fillId="3" borderId="51" xfId="10" applyFont="1" applyFill="1" applyBorder="1" applyAlignment="1">
      <alignment vertical="center"/>
    </xf>
    <xf numFmtId="0" fontId="8" fillId="3" borderId="11" xfId="10" applyFont="1" applyFill="1" applyBorder="1" applyAlignment="1">
      <alignment vertical="center"/>
    </xf>
    <xf numFmtId="166" fontId="30" fillId="13" borderId="95" xfId="10" applyNumberFormat="1" applyFont="1" applyFill="1" applyBorder="1" applyAlignment="1" applyProtection="1">
      <alignment vertical="center" wrapText="1" readingOrder="1"/>
      <protection locked="0"/>
    </xf>
    <xf numFmtId="0" fontId="8" fillId="3" borderId="96" xfId="10" applyFont="1" applyFill="1" applyBorder="1" applyAlignment="1">
      <alignment vertical="center"/>
    </xf>
    <xf numFmtId="0" fontId="29" fillId="14" borderId="91" xfId="10" applyFont="1" applyFill="1" applyBorder="1" applyAlignment="1" applyProtection="1">
      <alignment vertical="top" wrapText="1" readingOrder="1"/>
      <protection locked="0"/>
    </xf>
    <xf numFmtId="0" fontId="40" fillId="6" borderId="32" xfId="10" applyFont="1" applyFill="1" applyBorder="1"/>
    <xf numFmtId="0" fontId="40" fillId="6" borderId="97" xfId="10" applyFont="1" applyFill="1" applyBorder="1"/>
    <xf numFmtId="166" fontId="29" fillId="14" borderId="91" xfId="10" applyNumberFormat="1" applyFont="1" applyFill="1" applyBorder="1" applyAlignment="1" applyProtection="1">
      <alignment vertical="top" wrapText="1" readingOrder="1"/>
      <protection locked="0"/>
    </xf>
    <xf numFmtId="0" fontId="40" fillId="6" borderId="31" xfId="10" applyFont="1" applyFill="1" applyBorder="1"/>
    <xf numFmtId="0" fontId="30" fillId="13" borderId="40" xfId="10" applyFont="1" applyFill="1" applyBorder="1" applyAlignment="1" applyProtection="1">
      <alignment vertical="top" wrapText="1" readingOrder="1"/>
      <protection locked="0"/>
    </xf>
    <xf numFmtId="166" fontId="30" fillId="13" borderId="40" xfId="10" applyNumberFormat="1" applyFont="1" applyFill="1" applyBorder="1" applyAlignment="1" applyProtection="1">
      <alignment vertical="top" wrapText="1" readingOrder="1"/>
      <protection locked="0"/>
    </xf>
    <xf numFmtId="0" fontId="30" fillId="3" borderId="0" xfId="10" applyFont="1" applyFill="1" applyAlignment="1" applyProtection="1">
      <alignment horizontal="center" vertical="top" wrapText="1" readingOrder="1"/>
      <protection locked="0"/>
    </xf>
    <xf numFmtId="0" fontId="39" fillId="0" borderId="0" xfId="10"/>
    <xf numFmtId="0" fontId="32" fillId="3" borderId="0" xfId="10" applyFont="1" applyFill="1" applyAlignment="1" applyProtection="1">
      <alignment horizontal="center" vertical="top" wrapText="1" readingOrder="1"/>
      <protection locked="0"/>
    </xf>
    <xf numFmtId="0" fontId="32" fillId="3" borderId="0" xfId="10" applyFont="1" applyFill="1" applyAlignment="1">
      <alignment horizontal="center"/>
    </xf>
    <xf numFmtId="0" fontId="30" fillId="15" borderId="40" xfId="10" applyFont="1" applyFill="1" applyBorder="1" applyAlignment="1" applyProtection="1">
      <alignment vertical="top" wrapText="1" readingOrder="1"/>
      <protection locked="0"/>
    </xf>
    <xf numFmtId="0" fontId="8" fillId="5" borderId="4" xfId="10" applyFont="1" applyFill="1" applyBorder="1"/>
    <xf numFmtId="0" fontId="8" fillId="5" borderId="2" xfId="10" applyFont="1" applyFill="1" applyBorder="1"/>
    <xf numFmtId="166" fontId="30" fillId="15" borderId="40" xfId="10" applyNumberFormat="1" applyFont="1" applyFill="1" applyBorder="1" applyAlignment="1" applyProtection="1">
      <alignment vertical="top" wrapText="1" readingOrder="1"/>
      <protection locked="0"/>
    </xf>
    <xf numFmtId="0" fontId="8" fillId="5" borderId="28" xfId="10" applyFont="1" applyFill="1" applyBorder="1"/>
    <xf numFmtId="0" fontId="30" fillId="5" borderId="70" xfId="10" applyFont="1" applyFill="1" applyBorder="1" applyAlignment="1" applyProtection="1">
      <alignment horizontal="left" vertical="top" wrapText="1" readingOrder="1"/>
      <protection locked="0"/>
    </xf>
    <xf numFmtId="0" fontId="30" fillId="5" borderId="3" xfId="10" applyFont="1" applyFill="1" applyBorder="1" applyAlignment="1" applyProtection="1">
      <alignment horizontal="left" vertical="top" wrapText="1" readingOrder="1"/>
      <protection locked="0"/>
    </xf>
    <xf numFmtId="0" fontId="30" fillId="5" borderId="41" xfId="10" applyFont="1" applyFill="1" applyBorder="1" applyAlignment="1" applyProtection="1">
      <alignment horizontal="left" vertical="top" wrapText="1" readingOrder="1"/>
      <protection locked="0"/>
    </xf>
    <xf numFmtId="0" fontId="30" fillId="3" borderId="70" xfId="10" applyFont="1" applyFill="1" applyBorder="1" applyAlignment="1" applyProtection="1">
      <alignment horizontal="left" vertical="top" wrapText="1" readingOrder="1"/>
      <protection locked="0"/>
    </xf>
    <xf numFmtId="0" fontId="30" fillId="3" borderId="3" xfId="10" applyFont="1" applyFill="1" applyBorder="1" applyAlignment="1" applyProtection="1">
      <alignment horizontal="left" vertical="top" wrapText="1" readingOrder="1"/>
      <protection locked="0"/>
    </xf>
    <xf numFmtId="0" fontId="30" fillId="3" borderId="41" xfId="10" applyFont="1" applyFill="1" applyBorder="1" applyAlignment="1" applyProtection="1">
      <alignment horizontal="left" vertical="top" wrapText="1" readingOrder="1"/>
      <protection locked="0"/>
    </xf>
    <xf numFmtId="0" fontId="8" fillId="3" borderId="2" xfId="10" applyFont="1" applyFill="1" applyBorder="1" applyAlignment="1" applyProtection="1">
      <alignment horizontal="left" vertical="top" wrapText="1" readingOrder="1"/>
      <protection locked="0"/>
    </xf>
    <xf numFmtId="0" fontId="8" fillId="3" borderId="3" xfId="10" applyFont="1" applyFill="1" applyBorder="1" applyAlignment="1" applyProtection="1">
      <alignment horizontal="left" vertical="top" wrapText="1" readingOrder="1"/>
      <protection locked="0"/>
    </xf>
    <xf numFmtId="0" fontId="8" fillId="3" borderId="41" xfId="10" applyFont="1" applyFill="1" applyBorder="1" applyAlignment="1" applyProtection="1">
      <alignment horizontal="left" vertical="top" wrapText="1" readingOrder="1"/>
      <protection locked="0"/>
    </xf>
    <xf numFmtId="2" fontId="30" fillId="5" borderId="70" xfId="10" applyNumberFormat="1" applyFont="1" applyFill="1" applyBorder="1" applyAlignment="1">
      <alignment horizontal="right"/>
    </xf>
    <xf numFmtId="2" fontId="30" fillId="5" borderId="3" xfId="10" applyNumberFormat="1" applyFont="1" applyFill="1" applyBorder="1" applyAlignment="1">
      <alignment horizontal="right"/>
    </xf>
    <xf numFmtId="2" fontId="30" fillId="5" borderId="41" xfId="10" applyNumberFormat="1" applyFont="1" applyFill="1" applyBorder="1" applyAlignment="1">
      <alignment horizontal="right"/>
    </xf>
    <xf numFmtId="166" fontId="8" fillId="13" borderId="70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13" borderId="3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13" borderId="41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3" borderId="70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3" borderId="3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3" borderId="41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3" borderId="70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3" borderId="3" xfId="10" applyNumberFormat="1" applyFont="1" applyFill="1" applyBorder="1" applyAlignment="1" applyProtection="1">
      <alignment horizontal="right" vertical="top" wrapText="1" readingOrder="1"/>
      <protection locked="0"/>
    </xf>
    <xf numFmtId="166" fontId="8" fillId="3" borderId="41" xfId="10" applyNumberFormat="1" applyFont="1" applyFill="1" applyBorder="1" applyAlignment="1" applyProtection="1">
      <alignment horizontal="right" vertical="top" wrapText="1" readingOrder="1"/>
      <protection locked="0"/>
    </xf>
    <xf numFmtId="166" fontId="30" fillId="15" borderId="46" xfId="10" applyNumberFormat="1" applyFont="1" applyFill="1" applyBorder="1" applyAlignment="1" applyProtection="1">
      <alignment vertical="top" wrapText="1" readingOrder="1"/>
      <protection locked="0"/>
    </xf>
    <xf numFmtId="0" fontId="8" fillId="5" borderId="9" xfId="10" applyFont="1" applyFill="1" applyBorder="1"/>
    <xf numFmtId="0" fontId="8" fillId="5" borderId="30" xfId="10" applyFont="1" applyFill="1" applyBorder="1"/>
    <xf numFmtId="0" fontId="30" fillId="15" borderId="46" xfId="10" applyFont="1" applyFill="1" applyBorder="1" applyAlignment="1" applyProtection="1">
      <alignment vertical="top" wrapText="1" readingOrder="1"/>
      <protection locked="0"/>
    </xf>
    <xf numFmtId="0" fontId="8" fillId="5" borderId="50" xfId="10" applyFont="1" applyFill="1" applyBorder="1"/>
    <xf numFmtId="0" fontId="29" fillId="14" borderId="99" xfId="10" applyFont="1" applyFill="1" applyBorder="1" applyAlignment="1" applyProtection="1">
      <alignment vertical="top" wrapText="1" readingOrder="1"/>
      <protection locked="0"/>
    </xf>
    <xf numFmtId="0" fontId="29" fillId="14" borderId="57" xfId="10" applyFont="1" applyFill="1" applyBorder="1" applyAlignment="1" applyProtection="1">
      <alignment vertical="top" wrapText="1" readingOrder="1"/>
      <protection locked="0"/>
    </xf>
    <xf numFmtId="0" fontId="29" fillId="14" borderId="100" xfId="10" applyFont="1" applyFill="1" applyBorder="1" applyAlignment="1" applyProtection="1">
      <alignment vertical="top" wrapText="1" readingOrder="1"/>
      <protection locked="0"/>
    </xf>
    <xf numFmtId="166" fontId="29" fillId="14" borderId="99" xfId="10" applyNumberFormat="1" applyFont="1" applyFill="1" applyBorder="1" applyAlignment="1" applyProtection="1">
      <alignment vertical="top" wrapText="1" readingOrder="1"/>
      <protection locked="0"/>
    </xf>
    <xf numFmtId="166" fontId="29" fillId="14" borderId="57" xfId="10" applyNumberFormat="1" applyFont="1" applyFill="1" applyBorder="1" applyAlignment="1" applyProtection="1">
      <alignment vertical="top" wrapText="1" readingOrder="1"/>
      <protection locked="0"/>
    </xf>
    <xf numFmtId="166" fontId="29" fillId="14" borderId="100" xfId="10" applyNumberFormat="1" applyFont="1" applyFill="1" applyBorder="1" applyAlignment="1" applyProtection="1">
      <alignment vertical="top" wrapText="1" readingOrder="1"/>
      <protection locked="0"/>
    </xf>
    <xf numFmtId="0" fontId="30" fillId="15" borderId="70" xfId="10" applyFont="1" applyFill="1" applyBorder="1" applyAlignment="1" applyProtection="1">
      <alignment vertical="top" wrapText="1" readingOrder="1"/>
      <protection locked="0"/>
    </xf>
    <xf numFmtId="0" fontId="30" fillId="15" borderId="3" xfId="10" applyFont="1" applyFill="1" applyBorder="1" applyAlignment="1" applyProtection="1">
      <alignment vertical="top" wrapText="1" readingOrder="1"/>
      <protection locked="0"/>
    </xf>
    <xf numFmtId="0" fontId="30" fillId="15" borderId="41" xfId="10" applyFont="1" applyFill="1" applyBorder="1" applyAlignment="1" applyProtection="1">
      <alignment vertical="top" wrapText="1" readingOrder="1"/>
      <protection locked="0"/>
    </xf>
    <xf numFmtId="166" fontId="30" fillId="15" borderId="70" xfId="10" applyNumberFormat="1" applyFont="1" applyFill="1" applyBorder="1" applyAlignment="1" applyProtection="1">
      <alignment vertical="top" wrapText="1" readingOrder="1"/>
      <protection locked="0"/>
    </xf>
    <xf numFmtId="166" fontId="30" fillId="15" borderId="3" xfId="10" applyNumberFormat="1" applyFont="1" applyFill="1" applyBorder="1" applyAlignment="1" applyProtection="1">
      <alignment vertical="top" wrapText="1" readingOrder="1"/>
      <protection locked="0"/>
    </xf>
    <xf numFmtId="166" fontId="30" fillId="15" borderId="41" xfId="10" applyNumberFormat="1" applyFont="1" applyFill="1" applyBorder="1" applyAlignment="1" applyProtection="1">
      <alignment vertical="top" wrapText="1" readingOrder="1"/>
      <protection locked="0"/>
    </xf>
    <xf numFmtId="166" fontId="8" fillId="13" borderId="40" xfId="10" applyNumberFormat="1" applyFont="1" applyFill="1" applyBorder="1" applyAlignment="1" applyProtection="1">
      <alignment vertical="top" wrapText="1" readingOrder="1"/>
      <protection locked="0"/>
    </xf>
    <xf numFmtId="0" fontId="30" fillId="13" borderId="70" xfId="10" applyFont="1" applyFill="1" applyBorder="1" applyAlignment="1" applyProtection="1">
      <alignment vertical="top" wrapText="1" readingOrder="1"/>
      <protection locked="0"/>
    </xf>
    <xf numFmtId="0" fontId="30" fillId="13" borderId="3" xfId="10" applyFont="1" applyFill="1" applyBorder="1" applyAlignment="1" applyProtection="1">
      <alignment vertical="top" wrapText="1" readingOrder="1"/>
      <protection locked="0"/>
    </xf>
    <xf numFmtId="0" fontId="30" fillId="13" borderId="41" xfId="10" applyFont="1" applyFill="1" applyBorder="1" applyAlignment="1" applyProtection="1">
      <alignment vertical="top" wrapText="1" readingOrder="1"/>
      <protection locked="0"/>
    </xf>
    <xf numFmtId="166" fontId="30" fillId="13" borderId="70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3" xfId="10" applyNumberFormat="1" applyFont="1" applyFill="1" applyBorder="1" applyAlignment="1" applyProtection="1">
      <alignment vertical="top" wrapText="1" readingOrder="1"/>
      <protection locked="0"/>
    </xf>
    <xf numFmtId="166" fontId="30" fillId="13" borderId="41" xfId="10" applyNumberFormat="1" applyFont="1" applyFill="1" applyBorder="1" applyAlignment="1" applyProtection="1">
      <alignment vertical="top" wrapText="1" readingOrder="1"/>
      <protection locked="0"/>
    </xf>
    <xf numFmtId="0" fontId="8" fillId="3" borderId="27" xfId="10" applyFont="1" applyFill="1" applyBorder="1" applyAlignment="1" applyProtection="1">
      <alignment vertical="top" wrapText="1" readingOrder="1"/>
      <protection locked="0"/>
    </xf>
    <xf numFmtId="0" fontId="8" fillId="3" borderId="27" xfId="10" applyFont="1" applyFill="1" applyBorder="1"/>
    <xf numFmtId="0" fontId="8" fillId="3" borderId="56" xfId="10" applyFont="1" applyFill="1" applyBorder="1"/>
    <xf numFmtId="166" fontId="8" fillId="3" borderId="92" xfId="10" applyNumberFormat="1" applyFont="1" applyFill="1" applyBorder="1" applyAlignment="1" applyProtection="1">
      <alignment vertical="top" wrapText="1" readingOrder="1"/>
      <protection locked="0"/>
    </xf>
    <xf numFmtId="0" fontId="8" fillId="3" borderId="55" xfId="10" applyFont="1" applyFill="1" applyBorder="1"/>
  </cellXfs>
  <cellStyles count="11">
    <cellStyle name="Normal" xfId="0" builtinId="0" customBuiltin="1"/>
    <cellStyle name="Normal 2" xfId="8" xr:uid="{00000000-0005-0000-0000-000000000000}"/>
    <cellStyle name="Normal 3" xfId="9" xr:uid="{00000000-0005-0000-0000-000001000000}"/>
    <cellStyle name="Normal 4" xfId="10" xr:uid="{00000000-0005-0000-0000-000002000000}"/>
    <cellStyle name="Normalno 2" xfId="1" xr:uid="{00000000-0005-0000-0000-000004000000}"/>
    <cellStyle name="Normalno 2 2" xfId="4" xr:uid="{00000000-0005-0000-0000-000005000000}"/>
    <cellStyle name="Normalno 3" xfId="3" xr:uid="{00000000-0005-0000-0000-000006000000}"/>
    <cellStyle name="Normalno 3 2" xfId="2" xr:uid="{00000000-0005-0000-0000-000007000000}"/>
    <cellStyle name="Normalno 3 3" xfId="5" xr:uid="{00000000-0005-0000-0000-000008000000}"/>
    <cellStyle name="Normalno 4" xfId="6" xr:uid="{00000000-0005-0000-0000-000009000000}"/>
    <cellStyle name="Obično_List10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94F04-9CE0-4032-B58F-0D2D5DB2427D}">
  <dimension ref="A1:S117"/>
  <sheetViews>
    <sheetView tabSelected="1" zoomScaleNormal="100" workbookViewId="0">
      <selection activeCell="E11" sqref="E11:E13"/>
    </sheetView>
  </sheetViews>
  <sheetFormatPr defaultRowHeight="13.2" x14ac:dyDescent="0.25"/>
  <cols>
    <col min="1" max="1" width="4.44140625" style="14" customWidth="1"/>
    <col min="2" max="2" width="11.88671875" style="14" customWidth="1"/>
    <col min="3" max="3" width="50.88671875" style="14" customWidth="1"/>
    <col min="4" max="5" width="12.33203125" style="14" customWidth="1"/>
    <col min="6" max="6" width="12.6640625" style="15" customWidth="1"/>
    <col min="7" max="8" width="14.88671875" style="15" customWidth="1"/>
    <col min="9" max="11" width="12.6640625" style="15" customWidth="1"/>
    <col min="12" max="14" width="12.44140625" style="15" customWidth="1"/>
    <col min="15" max="15" width="12.109375" style="15" customWidth="1"/>
    <col min="16" max="16" width="8.88671875" style="14"/>
    <col min="17" max="17" width="11.6640625" style="14" bestFit="1" customWidth="1"/>
    <col min="18" max="18" width="9.109375" style="14" bestFit="1" customWidth="1"/>
    <col min="19" max="19" width="11.6640625" style="14" bestFit="1" customWidth="1"/>
    <col min="20" max="254" width="8.88671875" style="14"/>
    <col min="255" max="255" width="4.44140625" style="14" customWidth="1"/>
    <col min="256" max="256" width="11.88671875" style="14" customWidth="1"/>
    <col min="257" max="257" width="49.88671875" style="14" customWidth="1"/>
    <col min="258" max="258" width="12.33203125" style="14" customWidth="1"/>
    <col min="259" max="259" width="12.6640625" style="14" customWidth="1"/>
    <col min="260" max="262" width="14.88671875" style="14" customWidth="1"/>
    <col min="263" max="265" width="12.6640625" style="14" customWidth="1"/>
    <col min="266" max="268" width="12.44140625" style="14" customWidth="1"/>
    <col min="269" max="269" width="12.109375" style="14" customWidth="1"/>
    <col min="270" max="271" width="12.88671875" style="14" customWidth="1"/>
    <col min="272" max="272" width="8.88671875" style="14"/>
    <col min="273" max="273" width="11.6640625" style="14" bestFit="1" customWidth="1"/>
    <col min="274" max="274" width="8.88671875" style="14"/>
    <col min="275" max="275" width="11.6640625" style="14" bestFit="1" customWidth="1"/>
    <col min="276" max="510" width="8.88671875" style="14"/>
    <col min="511" max="511" width="4.44140625" style="14" customWidth="1"/>
    <col min="512" max="512" width="11.88671875" style="14" customWidth="1"/>
    <col min="513" max="513" width="49.88671875" style="14" customWidth="1"/>
    <col min="514" max="514" width="12.33203125" style="14" customWidth="1"/>
    <col min="515" max="515" width="12.6640625" style="14" customWidth="1"/>
    <col min="516" max="518" width="14.88671875" style="14" customWidth="1"/>
    <col min="519" max="521" width="12.6640625" style="14" customWidth="1"/>
    <col min="522" max="524" width="12.44140625" style="14" customWidth="1"/>
    <col min="525" max="525" width="12.109375" style="14" customWidth="1"/>
    <col min="526" max="527" width="12.88671875" style="14" customWidth="1"/>
    <col min="528" max="528" width="8.88671875" style="14"/>
    <col min="529" max="529" width="11.6640625" style="14" bestFit="1" customWidth="1"/>
    <col min="530" max="530" width="8.88671875" style="14"/>
    <col min="531" max="531" width="11.6640625" style="14" bestFit="1" customWidth="1"/>
    <col min="532" max="766" width="8.88671875" style="14"/>
    <col min="767" max="767" width="4.44140625" style="14" customWidth="1"/>
    <col min="768" max="768" width="11.88671875" style="14" customWidth="1"/>
    <col min="769" max="769" width="49.88671875" style="14" customWidth="1"/>
    <col min="770" max="770" width="12.33203125" style="14" customWidth="1"/>
    <col min="771" max="771" width="12.6640625" style="14" customWidth="1"/>
    <col min="772" max="774" width="14.88671875" style="14" customWidth="1"/>
    <col min="775" max="777" width="12.6640625" style="14" customWidth="1"/>
    <col min="778" max="780" width="12.44140625" style="14" customWidth="1"/>
    <col min="781" max="781" width="12.109375" style="14" customWidth="1"/>
    <col min="782" max="783" width="12.88671875" style="14" customWidth="1"/>
    <col min="784" max="784" width="8.88671875" style="14"/>
    <col min="785" max="785" width="11.6640625" style="14" bestFit="1" customWidth="1"/>
    <col min="786" max="786" width="8.88671875" style="14"/>
    <col min="787" max="787" width="11.6640625" style="14" bestFit="1" customWidth="1"/>
    <col min="788" max="1022" width="8.88671875" style="14"/>
    <col min="1023" max="1023" width="4.44140625" style="14" customWidth="1"/>
    <col min="1024" max="1024" width="11.88671875" style="14" customWidth="1"/>
    <col min="1025" max="1025" width="49.88671875" style="14" customWidth="1"/>
    <col min="1026" max="1026" width="12.33203125" style="14" customWidth="1"/>
    <col min="1027" max="1027" width="12.6640625" style="14" customWidth="1"/>
    <col min="1028" max="1030" width="14.88671875" style="14" customWidth="1"/>
    <col min="1031" max="1033" width="12.6640625" style="14" customWidth="1"/>
    <col min="1034" max="1036" width="12.44140625" style="14" customWidth="1"/>
    <col min="1037" max="1037" width="12.109375" style="14" customWidth="1"/>
    <col min="1038" max="1039" width="12.88671875" style="14" customWidth="1"/>
    <col min="1040" max="1040" width="8.88671875" style="14"/>
    <col min="1041" max="1041" width="11.6640625" style="14" bestFit="1" customWidth="1"/>
    <col min="1042" max="1042" width="8.88671875" style="14"/>
    <col min="1043" max="1043" width="11.6640625" style="14" bestFit="1" customWidth="1"/>
    <col min="1044" max="1278" width="8.88671875" style="14"/>
    <col min="1279" max="1279" width="4.44140625" style="14" customWidth="1"/>
    <col min="1280" max="1280" width="11.88671875" style="14" customWidth="1"/>
    <col min="1281" max="1281" width="49.88671875" style="14" customWidth="1"/>
    <col min="1282" max="1282" width="12.33203125" style="14" customWidth="1"/>
    <col min="1283" max="1283" width="12.6640625" style="14" customWidth="1"/>
    <col min="1284" max="1286" width="14.88671875" style="14" customWidth="1"/>
    <col min="1287" max="1289" width="12.6640625" style="14" customWidth="1"/>
    <col min="1290" max="1292" width="12.44140625" style="14" customWidth="1"/>
    <col min="1293" max="1293" width="12.109375" style="14" customWidth="1"/>
    <col min="1294" max="1295" width="12.88671875" style="14" customWidth="1"/>
    <col min="1296" max="1296" width="8.88671875" style="14"/>
    <col min="1297" max="1297" width="11.6640625" style="14" bestFit="1" customWidth="1"/>
    <col min="1298" max="1298" width="8.88671875" style="14"/>
    <col min="1299" max="1299" width="11.6640625" style="14" bestFit="1" customWidth="1"/>
    <col min="1300" max="1534" width="8.88671875" style="14"/>
    <col min="1535" max="1535" width="4.44140625" style="14" customWidth="1"/>
    <col min="1536" max="1536" width="11.88671875" style="14" customWidth="1"/>
    <col min="1537" max="1537" width="49.88671875" style="14" customWidth="1"/>
    <col min="1538" max="1538" width="12.33203125" style="14" customWidth="1"/>
    <col min="1539" max="1539" width="12.6640625" style="14" customWidth="1"/>
    <col min="1540" max="1542" width="14.88671875" style="14" customWidth="1"/>
    <col min="1543" max="1545" width="12.6640625" style="14" customWidth="1"/>
    <col min="1546" max="1548" width="12.44140625" style="14" customWidth="1"/>
    <col min="1549" max="1549" width="12.109375" style="14" customWidth="1"/>
    <col min="1550" max="1551" width="12.88671875" style="14" customWidth="1"/>
    <col min="1552" max="1552" width="8.88671875" style="14"/>
    <col min="1553" max="1553" width="11.6640625" style="14" bestFit="1" customWidth="1"/>
    <col min="1554" max="1554" width="8.88671875" style="14"/>
    <col min="1555" max="1555" width="11.6640625" style="14" bestFit="1" customWidth="1"/>
    <col min="1556" max="1790" width="8.88671875" style="14"/>
    <col min="1791" max="1791" width="4.44140625" style="14" customWidth="1"/>
    <col min="1792" max="1792" width="11.88671875" style="14" customWidth="1"/>
    <col min="1793" max="1793" width="49.88671875" style="14" customWidth="1"/>
    <col min="1794" max="1794" width="12.33203125" style="14" customWidth="1"/>
    <col min="1795" max="1795" width="12.6640625" style="14" customWidth="1"/>
    <col min="1796" max="1798" width="14.88671875" style="14" customWidth="1"/>
    <col min="1799" max="1801" width="12.6640625" style="14" customWidth="1"/>
    <col min="1802" max="1804" width="12.44140625" style="14" customWidth="1"/>
    <col min="1805" max="1805" width="12.109375" style="14" customWidth="1"/>
    <col min="1806" max="1807" width="12.88671875" style="14" customWidth="1"/>
    <col min="1808" max="1808" width="8.88671875" style="14"/>
    <col min="1809" max="1809" width="11.6640625" style="14" bestFit="1" customWidth="1"/>
    <col min="1810" max="1810" width="8.88671875" style="14"/>
    <col min="1811" max="1811" width="11.6640625" style="14" bestFit="1" customWidth="1"/>
    <col min="1812" max="2046" width="8.88671875" style="14"/>
    <col min="2047" max="2047" width="4.44140625" style="14" customWidth="1"/>
    <col min="2048" max="2048" width="11.88671875" style="14" customWidth="1"/>
    <col min="2049" max="2049" width="49.88671875" style="14" customWidth="1"/>
    <col min="2050" max="2050" width="12.33203125" style="14" customWidth="1"/>
    <col min="2051" max="2051" width="12.6640625" style="14" customWidth="1"/>
    <col min="2052" max="2054" width="14.88671875" style="14" customWidth="1"/>
    <col min="2055" max="2057" width="12.6640625" style="14" customWidth="1"/>
    <col min="2058" max="2060" width="12.44140625" style="14" customWidth="1"/>
    <col min="2061" max="2061" width="12.109375" style="14" customWidth="1"/>
    <col min="2062" max="2063" width="12.88671875" style="14" customWidth="1"/>
    <col min="2064" max="2064" width="8.88671875" style="14"/>
    <col min="2065" max="2065" width="11.6640625" style="14" bestFit="1" customWidth="1"/>
    <col min="2066" max="2066" width="8.88671875" style="14"/>
    <col min="2067" max="2067" width="11.6640625" style="14" bestFit="1" customWidth="1"/>
    <col min="2068" max="2302" width="8.88671875" style="14"/>
    <col min="2303" max="2303" width="4.44140625" style="14" customWidth="1"/>
    <col min="2304" max="2304" width="11.88671875" style="14" customWidth="1"/>
    <col min="2305" max="2305" width="49.88671875" style="14" customWidth="1"/>
    <col min="2306" max="2306" width="12.33203125" style="14" customWidth="1"/>
    <col min="2307" max="2307" width="12.6640625" style="14" customWidth="1"/>
    <col min="2308" max="2310" width="14.88671875" style="14" customWidth="1"/>
    <col min="2311" max="2313" width="12.6640625" style="14" customWidth="1"/>
    <col min="2314" max="2316" width="12.44140625" style="14" customWidth="1"/>
    <col min="2317" max="2317" width="12.109375" style="14" customWidth="1"/>
    <col min="2318" max="2319" width="12.88671875" style="14" customWidth="1"/>
    <col min="2320" max="2320" width="8.88671875" style="14"/>
    <col min="2321" max="2321" width="11.6640625" style="14" bestFit="1" customWidth="1"/>
    <col min="2322" max="2322" width="8.88671875" style="14"/>
    <col min="2323" max="2323" width="11.6640625" style="14" bestFit="1" customWidth="1"/>
    <col min="2324" max="2558" width="8.88671875" style="14"/>
    <col min="2559" max="2559" width="4.44140625" style="14" customWidth="1"/>
    <col min="2560" max="2560" width="11.88671875" style="14" customWidth="1"/>
    <col min="2561" max="2561" width="49.88671875" style="14" customWidth="1"/>
    <col min="2562" max="2562" width="12.33203125" style="14" customWidth="1"/>
    <col min="2563" max="2563" width="12.6640625" style="14" customWidth="1"/>
    <col min="2564" max="2566" width="14.88671875" style="14" customWidth="1"/>
    <col min="2567" max="2569" width="12.6640625" style="14" customWidth="1"/>
    <col min="2570" max="2572" width="12.44140625" style="14" customWidth="1"/>
    <col min="2573" max="2573" width="12.109375" style="14" customWidth="1"/>
    <col min="2574" max="2575" width="12.88671875" style="14" customWidth="1"/>
    <col min="2576" max="2576" width="8.88671875" style="14"/>
    <col min="2577" max="2577" width="11.6640625" style="14" bestFit="1" customWidth="1"/>
    <col min="2578" max="2578" width="8.88671875" style="14"/>
    <col min="2579" max="2579" width="11.6640625" style="14" bestFit="1" customWidth="1"/>
    <col min="2580" max="2814" width="8.88671875" style="14"/>
    <col min="2815" max="2815" width="4.44140625" style="14" customWidth="1"/>
    <col min="2816" max="2816" width="11.88671875" style="14" customWidth="1"/>
    <col min="2817" max="2817" width="49.88671875" style="14" customWidth="1"/>
    <col min="2818" max="2818" width="12.33203125" style="14" customWidth="1"/>
    <col min="2819" max="2819" width="12.6640625" style="14" customWidth="1"/>
    <col min="2820" max="2822" width="14.88671875" style="14" customWidth="1"/>
    <col min="2823" max="2825" width="12.6640625" style="14" customWidth="1"/>
    <col min="2826" max="2828" width="12.44140625" style="14" customWidth="1"/>
    <col min="2829" max="2829" width="12.109375" style="14" customWidth="1"/>
    <col min="2830" max="2831" width="12.88671875" style="14" customWidth="1"/>
    <col min="2832" max="2832" width="8.88671875" style="14"/>
    <col min="2833" max="2833" width="11.6640625" style="14" bestFit="1" customWidth="1"/>
    <col min="2834" max="2834" width="8.88671875" style="14"/>
    <col min="2835" max="2835" width="11.6640625" style="14" bestFit="1" customWidth="1"/>
    <col min="2836" max="3070" width="8.88671875" style="14"/>
    <col min="3071" max="3071" width="4.44140625" style="14" customWidth="1"/>
    <col min="3072" max="3072" width="11.88671875" style="14" customWidth="1"/>
    <col min="3073" max="3073" width="49.88671875" style="14" customWidth="1"/>
    <col min="3074" max="3074" width="12.33203125" style="14" customWidth="1"/>
    <col min="3075" max="3075" width="12.6640625" style="14" customWidth="1"/>
    <col min="3076" max="3078" width="14.88671875" style="14" customWidth="1"/>
    <col min="3079" max="3081" width="12.6640625" style="14" customWidth="1"/>
    <col min="3082" max="3084" width="12.44140625" style="14" customWidth="1"/>
    <col min="3085" max="3085" width="12.109375" style="14" customWidth="1"/>
    <col min="3086" max="3087" width="12.88671875" style="14" customWidth="1"/>
    <col min="3088" max="3088" width="8.88671875" style="14"/>
    <col min="3089" max="3089" width="11.6640625" style="14" bestFit="1" customWidth="1"/>
    <col min="3090" max="3090" width="8.88671875" style="14"/>
    <col min="3091" max="3091" width="11.6640625" style="14" bestFit="1" customWidth="1"/>
    <col min="3092" max="3326" width="8.88671875" style="14"/>
    <col min="3327" max="3327" width="4.44140625" style="14" customWidth="1"/>
    <col min="3328" max="3328" width="11.88671875" style="14" customWidth="1"/>
    <col min="3329" max="3329" width="49.88671875" style="14" customWidth="1"/>
    <col min="3330" max="3330" width="12.33203125" style="14" customWidth="1"/>
    <col min="3331" max="3331" width="12.6640625" style="14" customWidth="1"/>
    <col min="3332" max="3334" width="14.88671875" style="14" customWidth="1"/>
    <col min="3335" max="3337" width="12.6640625" style="14" customWidth="1"/>
    <col min="3338" max="3340" width="12.44140625" style="14" customWidth="1"/>
    <col min="3341" max="3341" width="12.109375" style="14" customWidth="1"/>
    <col min="3342" max="3343" width="12.88671875" style="14" customWidth="1"/>
    <col min="3344" max="3344" width="8.88671875" style="14"/>
    <col min="3345" max="3345" width="11.6640625" style="14" bestFit="1" customWidth="1"/>
    <col min="3346" max="3346" width="8.88671875" style="14"/>
    <col min="3347" max="3347" width="11.6640625" style="14" bestFit="1" customWidth="1"/>
    <col min="3348" max="3582" width="8.88671875" style="14"/>
    <col min="3583" max="3583" width="4.44140625" style="14" customWidth="1"/>
    <col min="3584" max="3584" width="11.88671875" style="14" customWidth="1"/>
    <col min="3585" max="3585" width="49.88671875" style="14" customWidth="1"/>
    <col min="3586" max="3586" width="12.33203125" style="14" customWidth="1"/>
    <col min="3587" max="3587" width="12.6640625" style="14" customWidth="1"/>
    <col min="3588" max="3590" width="14.88671875" style="14" customWidth="1"/>
    <col min="3591" max="3593" width="12.6640625" style="14" customWidth="1"/>
    <col min="3594" max="3596" width="12.44140625" style="14" customWidth="1"/>
    <col min="3597" max="3597" width="12.109375" style="14" customWidth="1"/>
    <col min="3598" max="3599" width="12.88671875" style="14" customWidth="1"/>
    <col min="3600" max="3600" width="8.88671875" style="14"/>
    <col min="3601" max="3601" width="11.6640625" style="14" bestFit="1" customWidth="1"/>
    <col min="3602" max="3602" width="8.88671875" style="14"/>
    <col min="3603" max="3603" width="11.6640625" style="14" bestFit="1" customWidth="1"/>
    <col min="3604" max="3838" width="8.88671875" style="14"/>
    <col min="3839" max="3839" width="4.44140625" style="14" customWidth="1"/>
    <col min="3840" max="3840" width="11.88671875" style="14" customWidth="1"/>
    <col min="3841" max="3841" width="49.88671875" style="14" customWidth="1"/>
    <col min="3842" max="3842" width="12.33203125" style="14" customWidth="1"/>
    <col min="3843" max="3843" width="12.6640625" style="14" customWidth="1"/>
    <col min="3844" max="3846" width="14.88671875" style="14" customWidth="1"/>
    <col min="3847" max="3849" width="12.6640625" style="14" customWidth="1"/>
    <col min="3850" max="3852" width="12.44140625" style="14" customWidth="1"/>
    <col min="3853" max="3853" width="12.109375" style="14" customWidth="1"/>
    <col min="3854" max="3855" width="12.88671875" style="14" customWidth="1"/>
    <col min="3856" max="3856" width="8.88671875" style="14"/>
    <col min="3857" max="3857" width="11.6640625" style="14" bestFit="1" customWidth="1"/>
    <col min="3858" max="3858" width="8.88671875" style="14"/>
    <col min="3859" max="3859" width="11.6640625" style="14" bestFit="1" customWidth="1"/>
    <col min="3860" max="4094" width="8.88671875" style="14"/>
    <col min="4095" max="4095" width="4.44140625" style="14" customWidth="1"/>
    <col min="4096" max="4096" width="11.88671875" style="14" customWidth="1"/>
    <col min="4097" max="4097" width="49.88671875" style="14" customWidth="1"/>
    <col min="4098" max="4098" width="12.33203125" style="14" customWidth="1"/>
    <col min="4099" max="4099" width="12.6640625" style="14" customWidth="1"/>
    <col min="4100" max="4102" width="14.88671875" style="14" customWidth="1"/>
    <col min="4103" max="4105" width="12.6640625" style="14" customWidth="1"/>
    <col min="4106" max="4108" width="12.44140625" style="14" customWidth="1"/>
    <col min="4109" max="4109" width="12.109375" style="14" customWidth="1"/>
    <col min="4110" max="4111" width="12.88671875" style="14" customWidth="1"/>
    <col min="4112" max="4112" width="8.88671875" style="14"/>
    <col min="4113" max="4113" width="11.6640625" style="14" bestFit="1" customWidth="1"/>
    <col min="4114" max="4114" width="8.88671875" style="14"/>
    <col min="4115" max="4115" width="11.6640625" style="14" bestFit="1" customWidth="1"/>
    <col min="4116" max="4350" width="8.88671875" style="14"/>
    <col min="4351" max="4351" width="4.44140625" style="14" customWidth="1"/>
    <col min="4352" max="4352" width="11.88671875" style="14" customWidth="1"/>
    <col min="4353" max="4353" width="49.88671875" style="14" customWidth="1"/>
    <col min="4354" max="4354" width="12.33203125" style="14" customWidth="1"/>
    <col min="4355" max="4355" width="12.6640625" style="14" customWidth="1"/>
    <col min="4356" max="4358" width="14.88671875" style="14" customWidth="1"/>
    <col min="4359" max="4361" width="12.6640625" style="14" customWidth="1"/>
    <col min="4362" max="4364" width="12.44140625" style="14" customWidth="1"/>
    <col min="4365" max="4365" width="12.109375" style="14" customWidth="1"/>
    <col min="4366" max="4367" width="12.88671875" style="14" customWidth="1"/>
    <col min="4368" max="4368" width="8.88671875" style="14"/>
    <col min="4369" max="4369" width="11.6640625" style="14" bestFit="1" customWidth="1"/>
    <col min="4370" max="4370" width="8.88671875" style="14"/>
    <col min="4371" max="4371" width="11.6640625" style="14" bestFit="1" customWidth="1"/>
    <col min="4372" max="4606" width="8.88671875" style="14"/>
    <col min="4607" max="4607" width="4.44140625" style="14" customWidth="1"/>
    <col min="4608" max="4608" width="11.88671875" style="14" customWidth="1"/>
    <col min="4609" max="4609" width="49.88671875" style="14" customWidth="1"/>
    <col min="4610" max="4610" width="12.33203125" style="14" customWidth="1"/>
    <col min="4611" max="4611" width="12.6640625" style="14" customWidth="1"/>
    <col min="4612" max="4614" width="14.88671875" style="14" customWidth="1"/>
    <col min="4615" max="4617" width="12.6640625" style="14" customWidth="1"/>
    <col min="4618" max="4620" width="12.44140625" style="14" customWidth="1"/>
    <col min="4621" max="4621" width="12.109375" style="14" customWidth="1"/>
    <col min="4622" max="4623" width="12.88671875" style="14" customWidth="1"/>
    <col min="4624" max="4624" width="8.88671875" style="14"/>
    <col min="4625" max="4625" width="11.6640625" style="14" bestFit="1" customWidth="1"/>
    <col min="4626" max="4626" width="8.88671875" style="14"/>
    <col min="4627" max="4627" width="11.6640625" style="14" bestFit="1" customWidth="1"/>
    <col min="4628" max="4862" width="8.88671875" style="14"/>
    <col min="4863" max="4863" width="4.44140625" style="14" customWidth="1"/>
    <col min="4864" max="4864" width="11.88671875" style="14" customWidth="1"/>
    <col min="4865" max="4865" width="49.88671875" style="14" customWidth="1"/>
    <col min="4866" max="4866" width="12.33203125" style="14" customWidth="1"/>
    <col min="4867" max="4867" width="12.6640625" style="14" customWidth="1"/>
    <col min="4868" max="4870" width="14.88671875" style="14" customWidth="1"/>
    <col min="4871" max="4873" width="12.6640625" style="14" customWidth="1"/>
    <col min="4874" max="4876" width="12.44140625" style="14" customWidth="1"/>
    <col min="4877" max="4877" width="12.109375" style="14" customWidth="1"/>
    <col min="4878" max="4879" width="12.88671875" style="14" customWidth="1"/>
    <col min="4880" max="4880" width="8.88671875" style="14"/>
    <col min="4881" max="4881" width="11.6640625" style="14" bestFit="1" customWidth="1"/>
    <col min="4882" max="4882" width="8.88671875" style="14"/>
    <col min="4883" max="4883" width="11.6640625" style="14" bestFit="1" customWidth="1"/>
    <col min="4884" max="5118" width="8.88671875" style="14"/>
    <col min="5119" max="5119" width="4.44140625" style="14" customWidth="1"/>
    <col min="5120" max="5120" width="11.88671875" style="14" customWidth="1"/>
    <col min="5121" max="5121" width="49.88671875" style="14" customWidth="1"/>
    <col min="5122" max="5122" width="12.33203125" style="14" customWidth="1"/>
    <col min="5123" max="5123" width="12.6640625" style="14" customWidth="1"/>
    <col min="5124" max="5126" width="14.88671875" style="14" customWidth="1"/>
    <col min="5127" max="5129" width="12.6640625" style="14" customWidth="1"/>
    <col min="5130" max="5132" width="12.44140625" style="14" customWidth="1"/>
    <col min="5133" max="5133" width="12.109375" style="14" customWidth="1"/>
    <col min="5134" max="5135" width="12.88671875" style="14" customWidth="1"/>
    <col min="5136" max="5136" width="8.88671875" style="14"/>
    <col min="5137" max="5137" width="11.6640625" style="14" bestFit="1" customWidth="1"/>
    <col min="5138" max="5138" width="8.88671875" style="14"/>
    <col min="5139" max="5139" width="11.6640625" style="14" bestFit="1" customWidth="1"/>
    <col min="5140" max="5374" width="8.88671875" style="14"/>
    <col min="5375" max="5375" width="4.44140625" style="14" customWidth="1"/>
    <col min="5376" max="5376" width="11.88671875" style="14" customWidth="1"/>
    <col min="5377" max="5377" width="49.88671875" style="14" customWidth="1"/>
    <col min="5378" max="5378" width="12.33203125" style="14" customWidth="1"/>
    <col min="5379" max="5379" width="12.6640625" style="14" customWidth="1"/>
    <col min="5380" max="5382" width="14.88671875" style="14" customWidth="1"/>
    <col min="5383" max="5385" width="12.6640625" style="14" customWidth="1"/>
    <col min="5386" max="5388" width="12.44140625" style="14" customWidth="1"/>
    <col min="5389" max="5389" width="12.109375" style="14" customWidth="1"/>
    <col min="5390" max="5391" width="12.88671875" style="14" customWidth="1"/>
    <col min="5392" max="5392" width="8.88671875" style="14"/>
    <col min="5393" max="5393" width="11.6640625" style="14" bestFit="1" customWidth="1"/>
    <col min="5394" max="5394" width="8.88671875" style="14"/>
    <col min="5395" max="5395" width="11.6640625" style="14" bestFit="1" customWidth="1"/>
    <col min="5396" max="5630" width="8.88671875" style="14"/>
    <col min="5631" max="5631" width="4.44140625" style="14" customWidth="1"/>
    <col min="5632" max="5632" width="11.88671875" style="14" customWidth="1"/>
    <col min="5633" max="5633" width="49.88671875" style="14" customWidth="1"/>
    <col min="5634" max="5634" width="12.33203125" style="14" customWidth="1"/>
    <col min="5635" max="5635" width="12.6640625" style="14" customWidth="1"/>
    <col min="5636" max="5638" width="14.88671875" style="14" customWidth="1"/>
    <col min="5639" max="5641" width="12.6640625" style="14" customWidth="1"/>
    <col min="5642" max="5644" width="12.44140625" style="14" customWidth="1"/>
    <col min="5645" max="5645" width="12.109375" style="14" customWidth="1"/>
    <col min="5646" max="5647" width="12.88671875" style="14" customWidth="1"/>
    <col min="5648" max="5648" width="8.88671875" style="14"/>
    <col min="5649" max="5649" width="11.6640625" style="14" bestFit="1" customWidth="1"/>
    <col min="5650" max="5650" width="8.88671875" style="14"/>
    <col min="5651" max="5651" width="11.6640625" style="14" bestFit="1" customWidth="1"/>
    <col min="5652" max="5886" width="8.88671875" style="14"/>
    <col min="5887" max="5887" width="4.44140625" style="14" customWidth="1"/>
    <col min="5888" max="5888" width="11.88671875" style="14" customWidth="1"/>
    <col min="5889" max="5889" width="49.88671875" style="14" customWidth="1"/>
    <col min="5890" max="5890" width="12.33203125" style="14" customWidth="1"/>
    <col min="5891" max="5891" width="12.6640625" style="14" customWidth="1"/>
    <col min="5892" max="5894" width="14.88671875" style="14" customWidth="1"/>
    <col min="5895" max="5897" width="12.6640625" style="14" customWidth="1"/>
    <col min="5898" max="5900" width="12.44140625" style="14" customWidth="1"/>
    <col min="5901" max="5901" width="12.109375" style="14" customWidth="1"/>
    <col min="5902" max="5903" width="12.88671875" style="14" customWidth="1"/>
    <col min="5904" max="5904" width="8.88671875" style="14"/>
    <col min="5905" max="5905" width="11.6640625" style="14" bestFit="1" customWidth="1"/>
    <col min="5906" max="5906" width="8.88671875" style="14"/>
    <col min="5907" max="5907" width="11.6640625" style="14" bestFit="1" customWidth="1"/>
    <col min="5908" max="6142" width="8.88671875" style="14"/>
    <col min="6143" max="6143" width="4.44140625" style="14" customWidth="1"/>
    <col min="6144" max="6144" width="11.88671875" style="14" customWidth="1"/>
    <col min="6145" max="6145" width="49.88671875" style="14" customWidth="1"/>
    <col min="6146" max="6146" width="12.33203125" style="14" customWidth="1"/>
    <col min="6147" max="6147" width="12.6640625" style="14" customWidth="1"/>
    <col min="6148" max="6150" width="14.88671875" style="14" customWidth="1"/>
    <col min="6151" max="6153" width="12.6640625" style="14" customWidth="1"/>
    <col min="6154" max="6156" width="12.44140625" style="14" customWidth="1"/>
    <col min="6157" max="6157" width="12.109375" style="14" customWidth="1"/>
    <col min="6158" max="6159" width="12.88671875" style="14" customWidth="1"/>
    <col min="6160" max="6160" width="8.88671875" style="14"/>
    <col min="6161" max="6161" width="11.6640625" style="14" bestFit="1" customWidth="1"/>
    <col min="6162" max="6162" width="8.88671875" style="14"/>
    <col min="6163" max="6163" width="11.6640625" style="14" bestFit="1" customWidth="1"/>
    <col min="6164" max="6398" width="8.88671875" style="14"/>
    <col min="6399" max="6399" width="4.44140625" style="14" customWidth="1"/>
    <col min="6400" max="6400" width="11.88671875" style="14" customWidth="1"/>
    <col min="6401" max="6401" width="49.88671875" style="14" customWidth="1"/>
    <col min="6402" max="6402" width="12.33203125" style="14" customWidth="1"/>
    <col min="6403" max="6403" width="12.6640625" style="14" customWidth="1"/>
    <col min="6404" max="6406" width="14.88671875" style="14" customWidth="1"/>
    <col min="6407" max="6409" width="12.6640625" style="14" customWidth="1"/>
    <col min="6410" max="6412" width="12.44140625" style="14" customWidth="1"/>
    <col min="6413" max="6413" width="12.109375" style="14" customWidth="1"/>
    <col min="6414" max="6415" width="12.88671875" style="14" customWidth="1"/>
    <col min="6416" max="6416" width="8.88671875" style="14"/>
    <col min="6417" max="6417" width="11.6640625" style="14" bestFit="1" customWidth="1"/>
    <col min="6418" max="6418" width="8.88671875" style="14"/>
    <col min="6419" max="6419" width="11.6640625" style="14" bestFit="1" customWidth="1"/>
    <col min="6420" max="6654" width="8.88671875" style="14"/>
    <col min="6655" max="6655" width="4.44140625" style="14" customWidth="1"/>
    <col min="6656" max="6656" width="11.88671875" style="14" customWidth="1"/>
    <col min="6657" max="6657" width="49.88671875" style="14" customWidth="1"/>
    <col min="6658" max="6658" width="12.33203125" style="14" customWidth="1"/>
    <col min="6659" max="6659" width="12.6640625" style="14" customWidth="1"/>
    <col min="6660" max="6662" width="14.88671875" style="14" customWidth="1"/>
    <col min="6663" max="6665" width="12.6640625" style="14" customWidth="1"/>
    <col min="6666" max="6668" width="12.44140625" style="14" customWidth="1"/>
    <col min="6669" max="6669" width="12.109375" style="14" customWidth="1"/>
    <col min="6670" max="6671" width="12.88671875" style="14" customWidth="1"/>
    <col min="6672" max="6672" width="8.88671875" style="14"/>
    <col min="6673" max="6673" width="11.6640625" style="14" bestFit="1" customWidth="1"/>
    <col min="6674" max="6674" width="8.88671875" style="14"/>
    <col min="6675" max="6675" width="11.6640625" style="14" bestFit="1" customWidth="1"/>
    <col min="6676" max="6910" width="8.88671875" style="14"/>
    <col min="6911" max="6911" width="4.44140625" style="14" customWidth="1"/>
    <col min="6912" max="6912" width="11.88671875" style="14" customWidth="1"/>
    <col min="6913" max="6913" width="49.88671875" style="14" customWidth="1"/>
    <col min="6914" max="6914" width="12.33203125" style="14" customWidth="1"/>
    <col min="6915" max="6915" width="12.6640625" style="14" customWidth="1"/>
    <col min="6916" max="6918" width="14.88671875" style="14" customWidth="1"/>
    <col min="6919" max="6921" width="12.6640625" style="14" customWidth="1"/>
    <col min="6922" max="6924" width="12.44140625" style="14" customWidth="1"/>
    <col min="6925" max="6925" width="12.109375" style="14" customWidth="1"/>
    <col min="6926" max="6927" width="12.88671875" style="14" customWidth="1"/>
    <col min="6928" max="6928" width="8.88671875" style="14"/>
    <col min="6929" max="6929" width="11.6640625" style="14" bestFit="1" customWidth="1"/>
    <col min="6930" max="6930" width="8.88671875" style="14"/>
    <col min="6931" max="6931" width="11.6640625" style="14" bestFit="1" customWidth="1"/>
    <col min="6932" max="7166" width="8.88671875" style="14"/>
    <col min="7167" max="7167" width="4.44140625" style="14" customWidth="1"/>
    <col min="7168" max="7168" width="11.88671875" style="14" customWidth="1"/>
    <col min="7169" max="7169" width="49.88671875" style="14" customWidth="1"/>
    <col min="7170" max="7170" width="12.33203125" style="14" customWidth="1"/>
    <col min="7171" max="7171" width="12.6640625" style="14" customWidth="1"/>
    <col min="7172" max="7174" width="14.88671875" style="14" customWidth="1"/>
    <col min="7175" max="7177" width="12.6640625" style="14" customWidth="1"/>
    <col min="7178" max="7180" width="12.44140625" style="14" customWidth="1"/>
    <col min="7181" max="7181" width="12.109375" style="14" customWidth="1"/>
    <col min="7182" max="7183" width="12.88671875" style="14" customWidth="1"/>
    <col min="7184" max="7184" width="8.88671875" style="14"/>
    <col min="7185" max="7185" width="11.6640625" style="14" bestFit="1" customWidth="1"/>
    <col min="7186" max="7186" width="8.88671875" style="14"/>
    <col min="7187" max="7187" width="11.6640625" style="14" bestFit="1" customWidth="1"/>
    <col min="7188" max="7422" width="8.88671875" style="14"/>
    <col min="7423" max="7423" width="4.44140625" style="14" customWidth="1"/>
    <col min="7424" max="7424" width="11.88671875" style="14" customWidth="1"/>
    <col min="7425" max="7425" width="49.88671875" style="14" customWidth="1"/>
    <col min="7426" max="7426" width="12.33203125" style="14" customWidth="1"/>
    <col min="7427" max="7427" width="12.6640625" style="14" customWidth="1"/>
    <col min="7428" max="7430" width="14.88671875" style="14" customWidth="1"/>
    <col min="7431" max="7433" width="12.6640625" style="14" customWidth="1"/>
    <col min="7434" max="7436" width="12.44140625" style="14" customWidth="1"/>
    <col min="7437" max="7437" width="12.109375" style="14" customWidth="1"/>
    <col min="7438" max="7439" width="12.88671875" style="14" customWidth="1"/>
    <col min="7440" max="7440" width="8.88671875" style="14"/>
    <col min="7441" max="7441" width="11.6640625" style="14" bestFit="1" customWidth="1"/>
    <col min="7442" max="7442" width="8.88671875" style="14"/>
    <col min="7443" max="7443" width="11.6640625" style="14" bestFit="1" customWidth="1"/>
    <col min="7444" max="7678" width="8.88671875" style="14"/>
    <col min="7679" max="7679" width="4.44140625" style="14" customWidth="1"/>
    <col min="7680" max="7680" width="11.88671875" style="14" customWidth="1"/>
    <col min="7681" max="7681" width="49.88671875" style="14" customWidth="1"/>
    <col min="7682" max="7682" width="12.33203125" style="14" customWidth="1"/>
    <col min="7683" max="7683" width="12.6640625" style="14" customWidth="1"/>
    <col min="7684" max="7686" width="14.88671875" style="14" customWidth="1"/>
    <col min="7687" max="7689" width="12.6640625" style="14" customWidth="1"/>
    <col min="7690" max="7692" width="12.44140625" style="14" customWidth="1"/>
    <col min="7693" max="7693" width="12.109375" style="14" customWidth="1"/>
    <col min="7694" max="7695" width="12.88671875" style="14" customWidth="1"/>
    <col min="7696" max="7696" width="8.88671875" style="14"/>
    <col min="7697" max="7697" width="11.6640625" style="14" bestFit="1" customWidth="1"/>
    <col min="7698" max="7698" width="8.88671875" style="14"/>
    <col min="7699" max="7699" width="11.6640625" style="14" bestFit="1" customWidth="1"/>
    <col min="7700" max="7934" width="8.88671875" style="14"/>
    <col min="7935" max="7935" width="4.44140625" style="14" customWidth="1"/>
    <col min="7936" max="7936" width="11.88671875" style="14" customWidth="1"/>
    <col min="7937" max="7937" width="49.88671875" style="14" customWidth="1"/>
    <col min="7938" max="7938" width="12.33203125" style="14" customWidth="1"/>
    <col min="7939" max="7939" width="12.6640625" style="14" customWidth="1"/>
    <col min="7940" max="7942" width="14.88671875" style="14" customWidth="1"/>
    <col min="7943" max="7945" width="12.6640625" style="14" customWidth="1"/>
    <col min="7946" max="7948" width="12.44140625" style="14" customWidth="1"/>
    <col min="7949" max="7949" width="12.109375" style="14" customWidth="1"/>
    <col min="7950" max="7951" width="12.88671875" style="14" customWidth="1"/>
    <col min="7952" max="7952" width="8.88671875" style="14"/>
    <col min="7953" max="7953" width="11.6640625" style="14" bestFit="1" customWidth="1"/>
    <col min="7954" max="7954" width="8.88671875" style="14"/>
    <col min="7955" max="7955" width="11.6640625" style="14" bestFit="1" customWidth="1"/>
    <col min="7956" max="8190" width="8.88671875" style="14"/>
    <col min="8191" max="8191" width="4.44140625" style="14" customWidth="1"/>
    <col min="8192" max="8192" width="11.88671875" style="14" customWidth="1"/>
    <col min="8193" max="8193" width="49.88671875" style="14" customWidth="1"/>
    <col min="8194" max="8194" width="12.33203125" style="14" customWidth="1"/>
    <col min="8195" max="8195" width="12.6640625" style="14" customWidth="1"/>
    <col min="8196" max="8198" width="14.88671875" style="14" customWidth="1"/>
    <col min="8199" max="8201" width="12.6640625" style="14" customWidth="1"/>
    <col min="8202" max="8204" width="12.44140625" style="14" customWidth="1"/>
    <col min="8205" max="8205" width="12.109375" style="14" customWidth="1"/>
    <col min="8206" max="8207" width="12.88671875" style="14" customWidth="1"/>
    <col min="8208" max="8208" width="8.88671875" style="14"/>
    <col min="8209" max="8209" width="11.6640625" style="14" bestFit="1" customWidth="1"/>
    <col min="8210" max="8210" width="8.88671875" style="14"/>
    <col min="8211" max="8211" width="11.6640625" style="14" bestFit="1" customWidth="1"/>
    <col min="8212" max="8446" width="8.88671875" style="14"/>
    <col min="8447" max="8447" width="4.44140625" style="14" customWidth="1"/>
    <col min="8448" max="8448" width="11.88671875" style="14" customWidth="1"/>
    <col min="8449" max="8449" width="49.88671875" style="14" customWidth="1"/>
    <col min="8450" max="8450" width="12.33203125" style="14" customWidth="1"/>
    <col min="8451" max="8451" width="12.6640625" style="14" customWidth="1"/>
    <col min="8452" max="8454" width="14.88671875" style="14" customWidth="1"/>
    <col min="8455" max="8457" width="12.6640625" style="14" customWidth="1"/>
    <col min="8458" max="8460" width="12.44140625" style="14" customWidth="1"/>
    <col min="8461" max="8461" width="12.109375" style="14" customWidth="1"/>
    <col min="8462" max="8463" width="12.88671875" style="14" customWidth="1"/>
    <col min="8464" max="8464" width="8.88671875" style="14"/>
    <col min="8465" max="8465" width="11.6640625" style="14" bestFit="1" customWidth="1"/>
    <col min="8466" max="8466" width="8.88671875" style="14"/>
    <col min="8467" max="8467" width="11.6640625" style="14" bestFit="1" customWidth="1"/>
    <col min="8468" max="8702" width="8.88671875" style="14"/>
    <col min="8703" max="8703" width="4.44140625" style="14" customWidth="1"/>
    <col min="8704" max="8704" width="11.88671875" style="14" customWidth="1"/>
    <col min="8705" max="8705" width="49.88671875" style="14" customWidth="1"/>
    <col min="8706" max="8706" width="12.33203125" style="14" customWidth="1"/>
    <col min="8707" max="8707" width="12.6640625" style="14" customWidth="1"/>
    <col min="8708" max="8710" width="14.88671875" style="14" customWidth="1"/>
    <col min="8711" max="8713" width="12.6640625" style="14" customWidth="1"/>
    <col min="8714" max="8716" width="12.44140625" style="14" customWidth="1"/>
    <col min="8717" max="8717" width="12.109375" style="14" customWidth="1"/>
    <col min="8718" max="8719" width="12.88671875" style="14" customWidth="1"/>
    <col min="8720" max="8720" width="8.88671875" style="14"/>
    <col min="8721" max="8721" width="11.6640625" style="14" bestFit="1" customWidth="1"/>
    <col min="8722" max="8722" width="8.88671875" style="14"/>
    <col min="8723" max="8723" width="11.6640625" style="14" bestFit="1" customWidth="1"/>
    <col min="8724" max="8958" width="8.88671875" style="14"/>
    <col min="8959" max="8959" width="4.44140625" style="14" customWidth="1"/>
    <col min="8960" max="8960" width="11.88671875" style="14" customWidth="1"/>
    <col min="8961" max="8961" width="49.88671875" style="14" customWidth="1"/>
    <col min="8962" max="8962" width="12.33203125" style="14" customWidth="1"/>
    <col min="8963" max="8963" width="12.6640625" style="14" customWidth="1"/>
    <col min="8964" max="8966" width="14.88671875" style="14" customWidth="1"/>
    <col min="8967" max="8969" width="12.6640625" style="14" customWidth="1"/>
    <col min="8970" max="8972" width="12.44140625" style="14" customWidth="1"/>
    <col min="8973" max="8973" width="12.109375" style="14" customWidth="1"/>
    <col min="8974" max="8975" width="12.88671875" style="14" customWidth="1"/>
    <col min="8976" max="8976" width="8.88671875" style="14"/>
    <col min="8977" max="8977" width="11.6640625" style="14" bestFit="1" customWidth="1"/>
    <col min="8978" max="8978" width="8.88671875" style="14"/>
    <col min="8979" max="8979" width="11.6640625" style="14" bestFit="1" customWidth="1"/>
    <col min="8980" max="9214" width="8.88671875" style="14"/>
    <col min="9215" max="9215" width="4.44140625" style="14" customWidth="1"/>
    <col min="9216" max="9216" width="11.88671875" style="14" customWidth="1"/>
    <col min="9217" max="9217" width="49.88671875" style="14" customWidth="1"/>
    <col min="9218" max="9218" width="12.33203125" style="14" customWidth="1"/>
    <col min="9219" max="9219" width="12.6640625" style="14" customWidth="1"/>
    <col min="9220" max="9222" width="14.88671875" style="14" customWidth="1"/>
    <col min="9223" max="9225" width="12.6640625" style="14" customWidth="1"/>
    <col min="9226" max="9228" width="12.44140625" style="14" customWidth="1"/>
    <col min="9229" max="9229" width="12.109375" style="14" customWidth="1"/>
    <col min="9230" max="9231" width="12.88671875" style="14" customWidth="1"/>
    <col min="9232" max="9232" width="8.88671875" style="14"/>
    <col min="9233" max="9233" width="11.6640625" style="14" bestFit="1" customWidth="1"/>
    <col min="9234" max="9234" width="8.88671875" style="14"/>
    <col min="9235" max="9235" width="11.6640625" style="14" bestFit="1" customWidth="1"/>
    <col min="9236" max="9470" width="8.88671875" style="14"/>
    <col min="9471" max="9471" width="4.44140625" style="14" customWidth="1"/>
    <col min="9472" max="9472" width="11.88671875" style="14" customWidth="1"/>
    <col min="9473" max="9473" width="49.88671875" style="14" customWidth="1"/>
    <col min="9474" max="9474" width="12.33203125" style="14" customWidth="1"/>
    <col min="9475" max="9475" width="12.6640625" style="14" customWidth="1"/>
    <col min="9476" max="9478" width="14.88671875" style="14" customWidth="1"/>
    <col min="9479" max="9481" width="12.6640625" style="14" customWidth="1"/>
    <col min="9482" max="9484" width="12.44140625" style="14" customWidth="1"/>
    <col min="9485" max="9485" width="12.109375" style="14" customWidth="1"/>
    <col min="9486" max="9487" width="12.88671875" style="14" customWidth="1"/>
    <col min="9488" max="9488" width="8.88671875" style="14"/>
    <col min="9489" max="9489" width="11.6640625" style="14" bestFit="1" customWidth="1"/>
    <col min="9490" max="9490" width="8.88671875" style="14"/>
    <col min="9491" max="9491" width="11.6640625" style="14" bestFit="1" customWidth="1"/>
    <col min="9492" max="9726" width="8.88671875" style="14"/>
    <col min="9727" max="9727" width="4.44140625" style="14" customWidth="1"/>
    <col min="9728" max="9728" width="11.88671875" style="14" customWidth="1"/>
    <col min="9729" max="9729" width="49.88671875" style="14" customWidth="1"/>
    <col min="9730" max="9730" width="12.33203125" style="14" customWidth="1"/>
    <col min="9731" max="9731" width="12.6640625" style="14" customWidth="1"/>
    <col min="9732" max="9734" width="14.88671875" style="14" customWidth="1"/>
    <col min="9735" max="9737" width="12.6640625" style="14" customWidth="1"/>
    <col min="9738" max="9740" width="12.44140625" style="14" customWidth="1"/>
    <col min="9741" max="9741" width="12.109375" style="14" customWidth="1"/>
    <col min="9742" max="9743" width="12.88671875" style="14" customWidth="1"/>
    <col min="9744" max="9744" width="8.88671875" style="14"/>
    <col min="9745" max="9745" width="11.6640625" style="14" bestFit="1" customWidth="1"/>
    <col min="9746" max="9746" width="8.88671875" style="14"/>
    <col min="9747" max="9747" width="11.6640625" style="14" bestFit="1" customWidth="1"/>
    <col min="9748" max="9982" width="8.88671875" style="14"/>
    <col min="9983" max="9983" width="4.44140625" style="14" customWidth="1"/>
    <col min="9984" max="9984" width="11.88671875" style="14" customWidth="1"/>
    <col min="9985" max="9985" width="49.88671875" style="14" customWidth="1"/>
    <col min="9986" max="9986" width="12.33203125" style="14" customWidth="1"/>
    <col min="9987" max="9987" width="12.6640625" style="14" customWidth="1"/>
    <col min="9988" max="9990" width="14.88671875" style="14" customWidth="1"/>
    <col min="9991" max="9993" width="12.6640625" style="14" customWidth="1"/>
    <col min="9994" max="9996" width="12.44140625" style="14" customWidth="1"/>
    <col min="9997" max="9997" width="12.109375" style="14" customWidth="1"/>
    <col min="9998" max="9999" width="12.88671875" style="14" customWidth="1"/>
    <col min="10000" max="10000" width="8.88671875" style="14"/>
    <col min="10001" max="10001" width="11.6640625" style="14" bestFit="1" customWidth="1"/>
    <col min="10002" max="10002" width="8.88671875" style="14"/>
    <col min="10003" max="10003" width="11.6640625" style="14" bestFit="1" customWidth="1"/>
    <col min="10004" max="10238" width="8.88671875" style="14"/>
    <col min="10239" max="10239" width="4.44140625" style="14" customWidth="1"/>
    <col min="10240" max="10240" width="11.88671875" style="14" customWidth="1"/>
    <col min="10241" max="10241" width="49.88671875" style="14" customWidth="1"/>
    <col min="10242" max="10242" width="12.33203125" style="14" customWidth="1"/>
    <col min="10243" max="10243" width="12.6640625" style="14" customWidth="1"/>
    <col min="10244" max="10246" width="14.88671875" style="14" customWidth="1"/>
    <col min="10247" max="10249" width="12.6640625" style="14" customWidth="1"/>
    <col min="10250" max="10252" width="12.44140625" style="14" customWidth="1"/>
    <col min="10253" max="10253" width="12.109375" style="14" customWidth="1"/>
    <col min="10254" max="10255" width="12.88671875" style="14" customWidth="1"/>
    <col min="10256" max="10256" width="8.88671875" style="14"/>
    <col min="10257" max="10257" width="11.6640625" style="14" bestFit="1" customWidth="1"/>
    <col min="10258" max="10258" width="8.88671875" style="14"/>
    <col min="10259" max="10259" width="11.6640625" style="14" bestFit="1" customWidth="1"/>
    <col min="10260" max="10494" width="8.88671875" style="14"/>
    <col min="10495" max="10495" width="4.44140625" style="14" customWidth="1"/>
    <col min="10496" max="10496" width="11.88671875" style="14" customWidth="1"/>
    <col min="10497" max="10497" width="49.88671875" style="14" customWidth="1"/>
    <col min="10498" max="10498" width="12.33203125" style="14" customWidth="1"/>
    <col min="10499" max="10499" width="12.6640625" style="14" customWidth="1"/>
    <col min="10500" max="10502" width="14.88671875" style="14" customWidth="1"/>
    <col min="10503" max="10505" width="12.6640625" style="14" customWidth="1"/>
    <col min="10506" max="10508" width="12.44140625" style="14" customWidth="1"/>
    <col min="10509" max="10509" width="12.109375" style="14" customWidth="1"/>
    <col min="10510" max="10511" width="12.88671875" style="14" customWidth="1"/>
    <col min="10512" max="10512" width="8.88671875" style="14"/>
    <col min="10513" max="10513" width="11.6640625" style="14" bestFit="1" customWidth="1"/>
    <col min="10514" max="10514" width="8.88671875" style="14"/>
    <col min="10515" max="10515" width="11.6640625" style="14" bestFit="1" customWidth="1"/>
    <col min="10516" max="10750" width="8.88671875" style="14"/>
    <col min="10751" max="10751" width="4.44140625" style="14" customWidth="1"/>
    <col min="10752" max="10752" width="11.88671875" style="14" customWidth="1"/>
    <col min="10753" max="10753" width="49.88671875" style="14" customWidth="1"/>
    <col min="10754" max="10754" width="12.33203125" style="14" customWidth="1"/>
    <col min="10755" max="10755" width="12.6640625" style="14" customWidth="1"/>
    <col min="10756" max="10758" width="14.88671875" style="14" customWidth="1"/>
    <col min="10759" max="10761" width="12.6640625" style="14" customWidth="1"/>
    <col min="10762" max="10764" width="12.44140625" style="14" customWidth="1"/>
    <col min="10765" max="10765" width="12.109375" style="14" customWidth="1"/>
    <col min="10766" max="10767" width="12.88671875" style="14" customWidth="1"/>
    <col min="10768" max="10768" width="8.88671875" style="14"/>
    <col min="10769" max="10769" width="11.6640625" style="14" bestFit="1" customWidth="1"/>
    <col min="10770" max="10770" width="8.88671875" style="14"/>
    <col min="10771" max="10771" width="11.6640625" style="14" bestFit="1" customWidth="1"/>
    <col min="10772" max="11006" width="8.88671875" style="14"/>
    <col min="11007" max="11007" width="4.44140625" style="14" customWidth="1"/>
    <col min="11008" max="11008" width="11.88671875" style="14" customWidth="1"/>
    <col min="11009" max="11009" width="49.88671875" style="14" customWidth="1"/>
    <col min="11010" max="11010" width="12.33203125" style="14" customWidth="1"/>
    <col min="11011" max="11011" width="12.6640625" style="14" customWidth="1"/>
    <col min="11012" max="11014" width="14.88671875" style="14" customWidth="1"/>
    <col min="11015" max="11017" width="12.6640625" style="14" customWidth="1"/>
    <col min="11018" max="11020" width="12.44140625" style="14" customWidth="1"/>
    <col min="11021" max="11021" width="12.109375" style="14" customWidth="1"/>
    <col min="11022" max="11023" width="12.88671875" style="14" customWidth="1"/>
    <col min="11024" max="11024" width="8.88671875" style="14"/>
    <col min="11025" max="11025" width="11.6640625" style="14" bestFit="1" customWidth="1"/>
    <col min="11026" max="11026" width="8.88671875" style="14"/>
    <col min="11027" max="11027" width="11.6640625" style="14" bestFit="1" customWidth="1"/>
    <col min="11028" max="11262" width="8.88671875" style="14"/>
    <col min="11263" max="11263" width="4.44140625" style="14" customWidth="1"/>
    <col min="11264" max="11264" width="11.88671875" style="14" customWidth="1"/>
    <col min="11265" max="11265" width="49.88671875" style="14" customWidth="1"/>
    <col min="11266" max="11266" width="12.33203125" style="14" customWidth="1"/>
    <col min="11267" max="11267" width="12.6640625" style="14" customWidth="1"/>
    <col min="11268" max="11270" width="14.88671875" style="14" customWidth="1"/>
    <col min="11271" max="11273" width="12.6640625" style="14" customWidth="1"/>
    <col min="11274" max="11276" width="12.44140625" style="14" customWidth="1"/>
    <col min="11277" max="11277" width="12.109375" style="14" customWidth="1"/>
    <col min="11278" max="11279" width="12.88671875" style="14" customWidth="1"/>
    <col min="11280" max="11280" width="8.88671875" style="14"/>
    <col min="11281" max="11281" width="11.6640625" style="14" bestFit="1" customWidth="1"/>
    <col min="11282" max="11282" width="8.88671875" style="14"/>
    <col min="11283" max="11283" width="11.6640625" style="14" bestFit="1" customWidth="1"/>
    <col min="11284" max="11518" width="8.88671875" style="14"/>
    <col min="11519" max="11519" width="4.44140625" style="14" customWidth="1"/>
    <col min="11520" max="11520" width="11.88671875" style="14" customWidth="1"/>
    <col min="11521" max="11521" width="49.88671875" style="14" customWidth="1"/>
    <col min="11522" max="11522" width="12.33203125" style="14" customWidth="1"/>
    <col min="11523" max="11523" width="12.6640625" style="14" customWidth="1"/>
    <col min="11524" max="11526" width="14.88671875" style="14" customWidth="1"/>
    <col min="11527" max="11529" width="12.6640625" style="14" customWidth="1"/>
    <col min="11530" max="11532" width="12.44140625" style="14" customWidth="1"/>
    <col min="11533" max="11533" width="12.109375" style="14" customWidth="1"/>
    <col min="11534" max="11535" width="12.88671875" style="14" customWidth="1"/>
    <col min="11536" max="11536" width="8.88671875" style="14"/>
    <col min="11537" max="11537" width="11.6640625" style="14" bestFit="1" customWidth="1"/>
    <col min="11538" max="11538" width="8.88671875" style="14"/>
    <col min="11539" max="11539" width="11.6640625" style="14" bestFit="1" customWidth="1"/>
    <col min="11540" max="11774" width="8.88671875" style="14"/>
    <col min="11775" max="11775" width="4.44140625" style="14" customWidth="1"/>
    <col min="11776" max="11776" width="11.88671875" style="14" customWidth="1"/>
    <col min="11777" max="11777" width="49.88671875" style="14" customWidth="1"/>
    <col min="11778" max="11778" width="12.33203125" style="14" customWidth="1"/>
    <col min="11779" max="11779" width="12.6640625" style="14" customWidth="1"/>
    <col min="11780" max="11782" width="14.88671875" style="14" customWidth="1"/>
    <col min="11783" max="11785" width="12.6640625" style="14" customWidth="1"/>
    <col min="11786" max="11788" width="12.44140625" style="14" customWidth="1"/>
    <col min="11789" max="11789" width="12.109375" style="14" customWidth="1"/>
    <col min="11790" max="11791" width="12.88671875" style="14" customWidth="1"/>
    <col min="11792" max="11792" width="8.88671875" style="14"/>
    <col min="11793" max="11793" width="11.6640625" style="14" bestFit="1" customWidth="1"/>
    <col min="11794" max="11794" width="8.88671875" style="14"/>
    <col min="11795" max="11795" width="11.6640625" style="14" bestFit="1" customWidth="1"/>
    <col min="11796" max="12030" width="8.88671875" style="14"/>
    <col min="12031" max="12031" width="4.44140625" style="14" customWidth="1"/>
    <col min="12032" max="12032" width="11.88671875" style="14" customWidth="1"/>
    <col min="12033" max="12033" width="49.88671875" style="14" customWidth="1"/>
    <col min="12034" max="12034" width="12.33203125" style="14" customWidth="1"/>
    <col min="12035" max="12035" width="12.6640625" style="14" customWidth="1"/>
    <col min="12036" max="12038" width="14.88671875" style="14" customWidth="1"/>
    <col min="12039" max="12041" width="12.6640625" style="14" customWidth="1"/>
    <col min="12042" max="12044" width="12.44140625" style="14" customWidth="1"/>
    <col min="12045" max="12045" width="12.109375" style="14" customWidth="1"/>
    <col min="12046" max="12047" width="12.88671875" style="14" customWidth="1"/>
    <col min="12048" max="12048" width="8.88671875" style="14"/>
    <col min="12049" max="12049" width="11.6640625" style="14" bestFit="1" customWidth="1"/>
    <col min="12050" max="12050" width="8.88671875" style="14"/>
    <col min="12051" max="12051" width="11.6640625" style="14" bestFit="1" customWidth="1"/>
    <col min="12052" max="12286" width="8.88671875" style="14"/>
    <col min="12287" max="12287" width="4.44140625" style="14" customWidth="1"/>
    <col min="12288" max="12288" width="11.88671875" style="14" customWidth="1"/>
    <col min="12289" max="12289" width="49.88671875" style="14" customWidth="1"/>
    <col min="12290" max="12290" width="12.33203125" style="14" customWidth="1"/>
    <col min="12291" max="12291" width="12.6640625" style="14" customWidth="1"/>
    <col min="12292" max="12294" width="14.88671875" style="14" customWidth="1"/>
    <col min="12295" max="12297" width="12.6640625" style="14" customWidth="1"/>
    <col min="12298" max="12300" width="12.44140625" style="14" customWidth="1"/>
    <col min="12301" max="12301" width="12.109375" style="14" customWidth="1"/>
    <col min="12302" max="12303" width="12.88671875" style="14" customWidth="1"/>
    <col min="12304" max="12304" width="8.88671875" style="14"/>
    <col min="12305" max="12305" width="11.6640625" style="14" bestFit="1" customWidth="1"/>
    <col min="12306" max="12306" width="8.88671875" style="14"/>
    <col min="12307" max="12307" width="11.6640625" style="14" bestFit="1" customWidth="1"/>
    <col min="12308" max="12542" width="8.88671875" style="14"/>
    <col min="12543" max="12543" width="4.44140625" style="14" customWidth="1"/>
    <col min="12544" max="12544" width="11.88671875" style="14" customWidth="1"/>
    <col min="12545" max="12545" width="49.88671875" style="14" customWidth="1"/>
    <col min="12546" max="12546" width="12.33203125" style="14" customWidth="1"/>
    <col min="12547" max="12547" width="12.6640625" style="14" customWidth="1"/>
    <col min="12548" max="12550" width="14.88671875" style="14" customWidth="1"/>
    <col min="12551" max="12553" width="12.6640625" style="14" customWidth="1"/>
    <col min="12554" max="12556" width="12.44140625" style="14" customWidth="1"/>
    <col min="12557" max="12557" width="12.109375" style="14" customWidth="1"/>
    <col min="12558" max="12559" width="12.88671875" style="14" customWidth="1"/>
    <col min="12560" max="12560" width="8.88671875" style="14"/>
    <col min="12561" max="12561" width="11.6640625" style="14" bestFit="1" customWidth="1"/>
    <col min="12562" max="12562" width="8.88671875" style="14"/>
    <col min="12563" max="12563" width="11.6640625" style="14" bestFit="1" customWidth="1"/>
    <col min="12564" max="12798" width="8.88671875" style="14"/>
    <col min="12799" max="12799" width="4.44140625" style="14" customWidth="1"/>
    <col min="12800" max="12800" width="11.88671875" style="14" customWidth="1"/>
    <col min="12801" max="12801" width="49.88671875" style="14" customWidth="1"/>
    <col min="12802" max="12802" width="12.33203125" style="14" customWidth="1"/>
    <col min="12803" max="12803" width="12.6640625" style="14" customWidth="1"/>
    <col min="12804" max="12806" width="14.88671875" style="14" customWidth="1"/>
    <col min="12807" max="12809" width="12.6640625" style="14" customWidth="1"/>
    <col min="12810" max="12812" width="12.44140625" style="14" customWidth="1"/>
    <col min="12813" max="12813" width="12.109375" style="14" customWidth="1"/>
    <col min="12814" max="12815" width="12.88671875" style="14" customWidth="1"/>
    <col min="12816" max="12816" width="8.88671875" style="14"/>
    <col min="12817" max="12817" width="11.6640625" style="14" bestFit="1" customWidth="1"/>
    <col min="12818" max="12818" width="8.88671875" style="14"/>
    <col min="12819" max="12819" width="11.6640625" style="14" bestFit="1" customWidth="1"/>
    <col min="12820" max="13054" width="8.88671875" style="14"/>
    <col min="13055" max="13055" width="4.44140625" style="14" customWidth="1"/>
    <col min="13056" max="13056" width="11.88671875" style="14" customWidth="1"/>
    <col min="13057" max="13057" width="49.88671875" style="14" customWidth="1"/>
    <col min="13058" max="13058" width="12.33203125" style="14" customWidth="1"/>
    <col min="13059" max="13059" width="12.6640625" style="14" customWidth="1"/>
    <col min="13060" max="13062" width="14.88671875" style="14" customWidth="1"/>
    <col min="13063" max="13065" width="12.6640625" style="14" customWidth="1"/>
    <col min="13066" max="13068" width="12.44140625" style="14" customWidth="1"/>
    <col min="13069" max="13069" width="12.109375" style="14" customWidth="1"/>
    <col min="13070" max="13071" width="12.88671875" style="14" customWidth="1"/>
    <col min="13072" max="13072" width="8.88671875" style="14"/>
    <col min="13073" max="13073" width="11.6640625" style="14" bestFit="1" customWidth="1"/>
    <col min="13074" max="13074" width="8.88671875" style="14"/>
    <col min="13075" max="13075" width="11.6640625" style="14" bestFit="1" customWidth="1"/>
    <col min="13076" max="13310" width="8.88671875" style="14"/>
    <col min="13311" max="13311" width="4.44140625" style="14" customWidth="1"/>
    <col min="13312" max="13312" width="11.88671875" style="14" customWidth="1"/>
    <col min="13313" max="13313" width="49.88671875" style="14" customWidth="1"/>
    <col min="13314" max="13314" width="12.33203125" style="14" customWidth="1"/>
    <col min="13315" max="13315" width="12.6640625" style="14" customWidth="1"/>
    <col min="13316" max="13318" width="14.88671875" style="14" customWidth="1"/>
    <col min="13319" max="13321" width="12.6640625" style="14" customWidth="1"/>
    <col min="13322" max="13324" width="12.44140625" style="14" customWidth="1"/>
    <col min="13325" max="13325" width="12.109375" style="14" customWidth="1"/>
    <col min="13326" max="13327" width="12.88671875" style="14" customWidth="1"/>
    <col min="13328" max="13328" width="8.88671875" style="14"/>
    <col min="13329" max="13329" width="11.6640625" style="14" bestFit="1" customWidth="1"/>
    <col min="13330" max="13330" width="8.88671875" style="14"/>
    <col min="13331" max="13331" width="11.6640625" style="14" bestFit="1" customWidth="1"/>
    <col min="13332" max="13566" width="8.88671875" style="14"/>
    <col min="13567" max="13567" width="4.44140625" style="14" customWidth="1"/>
    <col min="13568" max="13568" width="11.88671875" style="14" customWidth="1"/>
    <col min="13569" max="13569" width="49.88671875" style="14" customWidth="1"/>
    <col min="13570" max="13570" width="12.33203125" style="14" customWidth="1"/>
    <col min="13571" max="13571" width="12.6640625" style="14" customWidth="1"/>
    <col min="13572" max="13574" width="14.88671875" style="14" customWidth="1"/>
    <col min="13575" max="13577" width="12.6640625" style="14" customWidth="1"/>
    <col min="13578" max="13580" width="12.44140625" style="14" customWidth="1"/>
    <col min="13581" max="13581" width="12.109375" style="14" customWidth="1"/>
    <col min="13582" max="13583" width="12.88671875" style="14" customWidth="1"/>
    <col min="13584" max="13584" width="8.88671875" style="14"/>
    <col min="13585" max="13585" width="11.6640625" style="14" bestFit="1" customWidth="1"/>
    <col min="13586" max="13586" width="8.88671875" style="14"/>
    <col min="13587" max="13587" width="11.6640625" style="14" bestFit="1" customWidth="1"/>
    <col min="13588" max="13822" width="8.88671875" style="14"/>
    <col min="13823" max="13823" width="4.44140625" style="14" customWidth="1"/>
    <col min="13824" max="13824" width="11.88671875" style="14" customWidth="1"/>
    <col min="13825" max="13825" width="49.88671875" style="14" customWidth="1"/>
    <col min="13826" max="13826" width="12.33203125" style="14" customWidth="1"/>
    <col min="13827" max="13827" width="12.6640625" style="14" customWidth="1"/>
    <col min="13828" max="13830" width="14.88671875" style="14" customWidth="1"/>
    <col min="13831" max="13833" width="12.6640625" style="14" customWidth="1"/>
    <col min="13834" max="13836" width="12.44140625" style="14" customWidth="1"/>
    <col min="13837" max="13837" width="12.109375" style="14" customWidth="1"/>
    <col min="13838" max="13839" width="12.88671875" style="14" customWidth="1"/>
    <col min="13840" max="13840" width="8.88671875" style="14"/>
    <col min="13841" max="13841" width="11.6640625" style="14" bestFit="1" customWidth="1"/>
    <col min="13842" max="13842" width="8.88671875" style="14"/>
    <col min="13843" max="13843" width="11.6640625" style="14" bestFit="1" customWidth="1"/>
    <col min="13844" max="14078" width="8.88671875" style="14"/>
    <col min="14079" max="14079" width="4.44140625" style="14" customWidth="1"/>
    <col min="14080" max="14080" width="11.88671875" style="14" customWidth="1"/>
    <col min="14081" max="14081" width="49.88671875" style="14" customWidth="1"/>
    <col min="14082" max="14082" width="12.33203125" style="14" customWidth="1"/>
    <col min="14083" max="14083" width="12.6640625" style="14" customWidth="1"/>
    <col min="14084" max="14086" width="14.88671875" style="14" customWidth="1"/>
    <col min="14087" max="14089" width="12.6640625" style="14" customWidth="1"/>
    <col min="14090" max="14092" width="12.44140625" style="14" customWidth="1"/>
    <col min="14093" max="14093" width="12.109375" style="14" customWidth="1"/>
    <col min="14094" max="14095" width="12.88671875" style="14" customWidth="1"/>
    <col min="14096" max="14096" width="8.88671875" style="14"/>
    <col min="14097" max="14097" width="11.6640625" style="14" bestFit="1" customWidth="1"/>
    <col min="14098" max="14098" width="8.88671875" style="14"/>
    <col min="14099" max="14099" width="11.6640625" style="14" bestFit="1" customWidth="1"/>
    <col min="14100" max="14334" width="8.88671875" style="14"/>
    <col min="14335" max="14335" width="4.44140625" style="14" customWidth="1"/>
    <col min="14336" max="14336" width="11.88671875" style="14" customWidth="1"/>
    <col min="14337" max="14337" width="49.88671875" style="14" customWidth="1"/>
    <col min="14338" max="14338" width="12.33203125" style="14" customWidth="1"/>
    <col min="14339" max="14339" width="12.6640625" style="14" customWidth="1"/>
    <col min="14340" max="14342" width="14.88671875" style="14" customWidth="1"/>
    <col min="14343" max="14345" width="12.6640625" style="14" customWidth="1"/>
    <col min="14346" max="14348" width="12.44140625" style="14" customWidth="1"/>
    <col min="14349" max="14349" width="12.109375" style="14" customWidth="1"/>
    <col min="14350" max="14351" width="12.88671875" style="14" customWidth="1"/>
    <col min="14352" max="14352" width="8.88671875" style="14"/>
    <col min="14353" max="14353" width="11.6640625" style="14" bestFit="1" customWidth="1"/>
    <col min="14354" max="14354" width="8.88671875" style="14"/>
    <col min="14355" max="14355" width="11.6640625" style="14" bestFit="1" customWidth="1"/>
    <col min="14356" max="14590" width="8.88671875" style="14"/>
    <col min="14591" max="14591" width="4.44140625" style="14" customWidth="1"/>
    <col min="14592" max="14592" width="11.88671875" style="14" customWidth="1"/>
    <col min="14593" max="14593" width="49.88671875" style="14" customWidth="1"/>
    <col min="14594" max="14594" width="12.33203125" style="14" customWidth="1"/>
    <col min="14595" max="14595" width="12.6640625" style="14" customWidth="1"/>
    <col min="14596" max="14598" width="14.88671875" style="14" customWidth="1"/>
    <col min="14599" max="14601" width="12.6640625" style="14" customWidth="1"/>
    <col min="14602" max="14604" width="12.44140625" style="14" customWidth="1"/>
    <col min="14605" max="14605" width="12.109375" style="14" customWidth="1"/>
    <col min="14606" max="14607" width="12.88671875" style="14" customWidth="1"/>
    <col min="14608" max="14608" width="8.88671875" style="14"/>
    <col min="14609" max="14609" width="11.6640625" style="14" bestFit="1" customWidth="1"/>
    <col min="14610" max="14610" width="8.88671875" style="14"/>
    <col min="14611" max="14611" width="11.6640625" style="14" bestFit="1" customWidth="1"/>
    <col min="14612" max="14846" width="8.88671875" style="14"/>
    <col min="14847" max="14847" width="4.44140625" style="14" customWidth="1"/>
    <col min="14848" max="14848" width="11.88671875" style="14" customWidth="1"/>
    <col min="14849" max="14849" width="49.88671875" style="14" customWidth="1"/>
    <col min="14850" max="14850" width="12.33203125" style="14" customWidth="1"/>
    <col min="14851" max="14851" width="12.6640625" style="14" customWidth="1"/>
    <col min="14852" max="14854" width="14.88671875" style="14" customWidth="1"/>
    <col min="14855" max="14857" width="12.6640625" style="14" customWidth="1"/>
    <col min="14858" max="14860" width="12.44140625" style="14" customWidth="1"/>
    <col min="14861" max="14861" width="12.109375" style="14" customWidth="1"/>
    <col min="14862" max="14863" width="12.88671875" style="14" customWidth="1"/>
    <col min="14864" max="14864" width="8.88671875" style="14"/>
    <col min="14865" max="14865" width="11.6640625" style="14" bestFit="1" customWidth="1"/>
    <col min="14866" max="14866" width="8.88671875" style="14"/>
    <col min="14867" max="14867" width="11.6640625" style="14" bestFit="1" customWidth="1"/>
    <col min="14868" max="15102" width="8.88671875" style="14"/>
    <col min="15103" max="15103" width="4.44140625" style="14" customWidth="1"/>
    <col min="15104" max="15104" width="11.88671875" style="14" customWidth="1"/>
    <col min="15105" max="15105" width="49.88671875" style="14" customWidth="1"/>
    <col min="15106" max="15106" width="12.33203125" style="14" customWidth="1"/>
    <col min="15107" max="15107" width="12.6640625" style="14" customWidth="1"/>
    <col min="15108" max="15110" width="14.88671875" style="14" customWidth="1"/>
    <col min="15111" max="15113" width="12.6640625" style="14" customWidth="1"/>
    <col min="15114" max="15116" width="12.44140625" style="14" customWidth="1"/>
    <col min="15117" max="15117" width="12.109375" style="14" customWidth="1"/>
    <col min="15118" max="15119" width="12.88671875" style="14" customWidth="1"/>
    <col min="15120" max="15120" width="8.88671875" style="14"/>
    <col min="15121" max="15121" width="11.6640625" style="14" bestFit="1" customWidth="1"/>
    <col min="15122" max="15122" width="8.88671875" style="14"/>
    <col min="15123" max="15123" width="11.6640625" style="14" bestFit="1" customWidth="1"/>
    <col min="15124" max="15358" width="8.88671875" style="14"/>
    <col min="15359" max="15359" width="4.44140625" style="14" customWidth="1"/>
    <col min="15360" max="15360" width="11.88671875" style="14" customWidth="1"/>
    <col min="15361" max="15361" width="49.88671875" style="14" customWidth="1"/>
    <col min="15362" max="15362" width="12.33203125" style="14" customWidth="1"/>
    <col min="15363" max="15363" width="12.6640625" style="14" customWidth="1"/>
    <col min="15364" max="15366" width="14.88671875" style="14" customWidth="1"/>
    <col min="15367" max="15369" width="12.6640625" style="14" customWidth="1"/>
    <col min="15370" max="15372" width="12.44140625" style="14" customWidth="1"/>
    <col min="15373" max="15373" width="12.109375" style="14" customWidth="1"/>
    <col min="15374" max="15375" width="12.88671875" style="14" customWidth="1"/>
    <col min="15376" max="15376" width="8.88671875" style="14"/>
    <col min="15377" max="15377" width="11.6640625" style="14" bestFit="1" customWidth="1"/>
    <col min="15378" max="15378" width="8.88671875" style="14"/>
    <col min="15379" max="15379" width="11.6640625" style="14" bestFit="1" customWidth="1"/>
    <col min="15380" max="15614" width="8.88671875" style="14"/>
    <col min="15615" max="15615" width="4.44140625" style="14" customWidth="1"/>
    <col min="15616" max="15616" width="11.88671875" style="14" customWidth="1"/>
    <col min="15617" max="15617" width="49.88671875" style="14" customWidth="1"/>
    <col min="15618" max="15618" width="12.33203125" style="14" customWidth="1"/>
    <col min="15619" max="15619" width="12.6640625" style="14" customWidth="1"/>
    <col min="15620" max="15622" width="14.88671875" style="14" customWidth="1"/>
    <col min="15623" max="15625" width="12.6640625" style="14" customWidth="1"/>
    <col min="15626" max="15628" width="12.44140625" style="14" customWidth="1"/>
    <col min="15629" max="15629" width="12.109375" style="14" customWidth="1"/>
    <col min="15630" max="15631" width="12.88671875" style="14" customWidth="1"/>
    <col min="15632" max="15632" width="8.88671875" style="14"/>
    <col min="15633" max="15633" width="11.6640625" style="14" bestFit="1" customWidth="1"/>
    <col min="15634" max="15634" width="8.88671875" style="14"/>
    <col min="15635" max="15635" width="11.6640625" style="14" bestFit="1" customWidth="1"/>
    <col min="15636" max="15870" width="8.88671875" style="14"/>
    <col min="15871" max="15871" width="4.44140625" style="14" customWidth="1"/>
    <col min="15872" max="15872" width="11.88671875" style="14" customWidth="1"/>
    <col min="15873" max="15873" width="49.88671875" style="14" customWidth="1"/>
    <col min="15874" max="15874" width="12.33203125" style="14" customWidth="1"/>
    <col min="15875" max="15875" width="12.6640625" style="14" customWidth="1"/>
    <col min="15876" max="15878" width="14.88671875" style="14" customWidth="1"/>
    <col min="15879" max="15881" width="12.6640625" style="14" customWidth="1"/>
    <col min="15882" max="15884" width="12.44140625" style="14" customWidth="1"/>
    <col min="15885" max="15885" width="12.109375" style="14" customWidth="1"/>
    <col min="15886" max="15887" width="12.88671875" style="14" customWidth="1"/>
    <col min="15888" max="15888" width="8.88671875" style="14"/>
    <col min="15889" max="15889" width="11.6640625" style="14" bestFit="1" customWidth="1"/>
    <col min="15890" max="15890" width="8.88671875" style="14"/>
    <col min="15891" max="15891" width="11.6640625" style="14" bestFit="1" customWidth="1"/>
    <col min="15892" max="16126" width="8.88671875" style="14"/>
    <col min="16127" max="16127" width="4.44140625" style="14" customWidth="1"/>
    <col min="16128" max="16128" width="11.88671875" style="14" customWidth="1"/>
    <col min="16129" max="16129" width="49.88671875" style="14" customWidth="1"/>
    <col min="16130" max="16130" width="12.33203125" style="14" customWidth="1"/>
    <col min="16131" max="16131" width="12.6640625" style="14" customWidth="1"/>
    <col min="16132" max="16134" width="14.88671875" style="14" customWidth="1"/>
    <col min="16135" max="16137" width="12.6640625" style="14" customWidth="1"/>
    <col min="16138" max="16140" width="12.44140625" style="14" customWidth="1"/>
    <col min="16141" max="16141" width="12.109375" style="14" customWidth="1"/>
    <col min="16142" max="16143" width="12.88671875" style="14" customWidth="1"/>
    <col min="16144" max="16144" width="8.88671875" style="14"/>
    <col min="16145" max="16145" width="11.6640625" style="14" bestFit="1" customWidth="1"/>
    <col min="16146" max="16146" width="8.88671875" style="14"/>
    <col min="16147" max="16147" width="11.6640625" style="14" bestFit="1" customWidth="1"/>
    <col min="16148" max="16384" width="8.88671875" style="14"/>
  </cols>
  <sheetData>
    <row r="1" spans="1:15" x14ac:dyDescent="0.25">
      <c r="A1" s="437" t="s">
        <v>75</v>
      </c>
      <c r="B1" s="437"/>
      <c r="C1" s="437"/>
      <c r="D1" s="363"/>
      <c r="E1" s="363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x14ac:dyDescent="0.25">
      <c r="A2" s="437" t="s">
        <v>158</v>
      </c>
      <c r="B2" s="437"/>
      <c r="C2" s="437"/>
      <c r="D2" s="363"/>
      <c r="E2" s="363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1:15" x14ac:dyDescent="0.25">
      <c r="A3" s="363"/>
      <c r="B3" s="363"/>
      <c r="C3" s="363"/>
      <c r="D3" s="363"/>
      <c r="E3" s="363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15" x14ac:dyDescent="0.25">
      <c r="A4" s="365"/>
      <c r="B4" s="366" t="s">
        <v>237</v>
      </c>
      <c r="C4" s="122" t="s">
        <v>273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</row>
    <row r="5" spans="1:15" x14ac:dyDescent="0.25">
      <c r="A5" s="365"/>
      <c r="B5" s="366" t="s">
        <v>238</v>
      </c>
      <c r="C5" s="122" t="s">
        <v>274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</row>
    <row r="6" spans="1:15" ht="12" customHeight="1" x14ac:dyDescent="0.3">
      <c r="A6" s="126"/>
      <c r="B6" s="125"/>
      <c r="C6" s="124"/>
      <c r="D6" s="124"/>
      <c r="E6" s="124"/>
      <c r="F6" s="124"/>
      <c r="G6" s="124"/>
      <c r="H6" s="124"/>
      <c r="I6" s="124"/>
      <c r="J6" s="124"/>
      <c r="K6" s="124"/>
      <c r="L6" s="123"/>
      <c r="M6" s="123"/>
      <c r="N6" s="123"/>
      <c r="O6" s="122"/>
    </row>
    <row r="7" spans="1:15" ht="15" customHeight="1" x14ac:dyDescent="0.3">
      <c r="A7" s="126"/>
      <c r="B7" s="128" t="s">
        <v>239</v>
      </c>
      <c r="C7" s="127" t="s">
        <v>275</v>
      </c>
      <c r="D7" s="127"/>
      <c r="E7" s="127"/>
      <c r="F7" s="124"/>
      <c r="G7" s="124"/>
      <c r="H7" s="124"/>
      <c r="I7" s="124"/>
      <c r="J7" s="124"/>
      <c r="K7" s="124"/>
      <c r="L7" s="123"/>
      <c r="M7" s="123"/>
      <c r="N7" s="123"/>
      <c r="O7" s="122"/>
    </row>
    <row r="8" spans="1:15" ht="12" customHeight="1" x14ac:dyDescent="0.3">
      <c r="A8" s="126"/>
      <c r="B8" s="125"/>
      <c r="C8" s="124"/>
      <c r="D8" s="124"/>
      <c r="E8" s="124"/>
      <c r="F8" s="124"/>
      <c r="G8" s="124"/>
      <c r="H8" s="124"/>
      <c r="I8" s="124"/>
      <c r="J8" s="124"/>
      <c r="K8" s="124"/>
      <c r="L8" s="123"/>
      <c r="M8" s="123"/>
      <c r="N8" s="123"/>
      <c r="O8" s="122"/>
    </row>
    <row r="9" spans="1:15" ht="17.25" customHeight="1" x14ac:dyDescent="0.3">
      <c r="A9" s="438" t="s">
        <v>250</v>
      </c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</row>
    <row r="10" spans="1:15" ht="14.25" customHeight="1" thickBot="1" x14ac:dyDescent="0.35">
      <c r="A10" s="126"/>
      <c r="B10" s="125"/>
      <c r="C10" s="124"/>
      <c r="D10" s="124"/>
      <c r="E10" s="124"/>
      <c r="F10" s="124"/>
      <c r="G10" s="124"/>
      <c r="H10" s="124"/>
      <c r="I10" s="124"/>
      <c r="J10" s="124"/>
      <c r="K10" s="124"/>
      <c r="L10" s="123"/>
      <c r="M10" s="123"/>
      <c r="N10" s="123"/>
      <c r="O10" s="122"/>
    </row>
    <row r="11" spans="1:15" ht="21" customHeight="1" thickBot="1" x14ac:dyDescent="0.3">
      <c r="A11" s="439" t="s">
        <v>157</v>
      </c>
      <c r="B11" s="441" t="s">
        <v>156</v>
      </c>
      <c r="C11" s="443" t="s">
        <v>155</v>
      </c>
      <c r="D11" s="445" t="s">
        <v>240</v>
      </c>
      <c r="E11" s="445" t="s">
        <v>154</v>
      </c>
      <c r="F11" s="448" t="s">
        <v>217</v>
      </c>
      <c r="G11" s="448"/>
      <c r="H11" s="448"/>
      <c r="I11" s="448"/>
      <c r="J11" s="448"/>
      <c r="K11" s="448"/>
      <c r="L11" s="448"/>
      <c r="M11" s="448"/>
      <c r="N11" s="448"/>
      <c r="O11" s="449"/>
    </row>
    <row r="12" spans="1:15" ht="36" customHeight="1" thickBot="1" x14ac:dyDescent="0.3">
      <c r="A12" s="440"/>
      <c r="B12" s="442"/>
      <c r="C12" s="444"/>
      <c r="D12" s="446"/>
      <c r="E12" s="446"/>
      <c r="F12" s="254" t="s">
        <v>153</v>
      </c>
      <c r="G12" s="254" t="s">
        <v>152</v>
      </c>
      <c r="H12" s="254" t="s">
        <v>152</v>
      </c>
      <c r="I12" s="254" t="s">
        <v>151</v>
      </c>
      <c r="J12" s="254" t="s">
        <v>226</v>
      </c>
      <c r="K12" s="254" t="s">
        <v>207</v>
      </c>
      <c r="L12" s="255" t="s">
        <v>150</v>
      </c>
      <c r="M12" s="256" t="s">
        <v>208</v>
      </c>
      <c r="N12" s="257" t="s">
        <v>149</v>
      </c>
      <c r="O12" s="445" t="s">
        <v>74</v>
      </c>
    </row>
    <row r="13" spans="1:15" ht="42.75" customHeight="1" thickBot="1" x14ac:dyDescent="0.3">
      <c r="A13" s="451"/>
      <c r="B13" s="452"/>
      <c r="C13" s="453"/>
      <c r="D13" s="447"/>
      <c r="E13" s="447"/>
      <c r="F13" s="254" t="s">
        <v>255</v>
      </c>
      <c r="G13" s="258" t="s">
        <v>209</v>
      </c>
      <c r="H13" s="258" t="s">
        <v>251</v>
      </c>
      <c r="I13" s="258" t="s">
        <v>253</v>
      </c>
      <c r="J13" s="258" t="s">
        <v>254</v>
      </c>
      <c r="K13" s="258" t="s">
        <v>210</v>
      </c>
      <c r="L13" s="258" t="s">
        <v>211</v>
      </c>
      <c r="M13" s="259" t="s">
        <v>212</v>
      </c>
      <c r="N13" s="259" t="s">
        <v>213</v>
      </c>
      <c r="O13" s="447"/>
    </row>
    <row r="14" spans="1:15" ht="12.75" customHeight="1" x14ac:dyDescent="0.25">
      <c r="A14" s="454" t="s">
        <v>2</v>
      </c>
      <c r="B14" s="455"/>
      <c r="C14" s="455"/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6"/>
    </row>
    <row r="15" spans="1:15" ht="10.5" customHeight="1" thickBot="1" x14ac:dyDescent="0.3">
      <c r="A15" s="457"/>
      <c r="B15" s="458"/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9"/>
    </row>
    <row r="16" spans="1:15" ht="13.8" thickBot="1" x14ac:dyDescent="0.3">
      <c r="A16" s="120" t="s">
        <v>134</v>
      </c>
      <c r="B16" s="299">
        <v>63612</v>
      </c>
      <c r="C16" s="300" t="s">
        <v>148</v>
      </c>
      <c r="D16" s="367">
        <v>1993256.72</v>
      </c>
      <c r="E16" s="367">
        <v>1993256.72</v>
      </c>
      <c r="F16" s="260">
        <v>787075.42</v>
      </c>
      <c r="G16" s="113"/>
      <c r="H16" s="113"/>
      <c r="I16" s="113"/>
      <c r="J16" s="113"/>
      <c r="K16" s="113"/>
      <c r="L16" s="113"/>
      <c r="M16" s="261"/>
      <c r="N16" s="115"/>
      <c r="O16" s="112">
        <f t="shared" ref="O16:O35" si="0">SUM(F16:N16)</f>
        <v>787075.42</v>
      </c>
    </row>
    <row r="17" spans="1:19" x14ac:dyDescent="0.25">
      <c r="A17" s="120"/>
      <c r="B17" s="299"/>
      <c r="C17" s="300" t="s">
        <v>241</v>
      </c>
      <c r="D17" s="367"/>
      <c r="E17" s="367">
        <v>152138.81</v>
      </c>
      <c r="F17" s="260">
        <v>152138.81</v>
      </c>
      <c r="G17" s="113"/>
      <c r="H17" s="113"/>
      <c r="I17" s="113"/>
      <c r="J17" s="113"/>
      <c r="K17" s="113"/>
      <c r="L17" s="113"/>
      <c r="M17" s="261"/>
      <c r="N17" s="115"/>
      <c r="O17" s="112">
        <f t="shared" si="0"/>
        <v>152138.81</v>
      </c>
    </row>
    <row r="18" spans="1:19" x14ac:dyDescent="0.25">
      <c r="A18" s="120" t="s">
        <v>131</v>
      </c>
      <c r="B18" s="299">
        <v>63612</v>
      </c>
      <c r="C18" s="301" t="s">
        <v>214</v>
      </c>
      <c r="D18" s="367">
        <v>210</v>
      </c>
      <c r="E18" s="367">
        <v>245</v>
      </c>
      <c r="F18" s="260">
        <v>383.8</v>
      </c>
      <c r="G18" s="113"/>
      <c r="H18" s="113"/>
      <c r="I18" s="113"/>
      <c r="J18" s="113"/>
      <c r="K18" s="113"/>
      <c r="L18" s="113"/>
      <c r="M18" s="261"/>
      <c r="N18" s="115"/>
      <c r="O18" s="112">
        <f t="shared" si="0"/>
        <v>383.8</v>
      </c>
    </row>
    <row r="19" spans="1:19" x14ac:dyDescent="0.25">
      <c r="A19" s="120"/>
      <c r="B19" s="299">
        <v>63612</v>
      </c>
      <c r="C19" s="301" t="s">
        <v>146</v>
      </c>
      <c r="D19" s="367">
        <v>661.5</v>
      </c>
      <c r="E19" s="367">
        <v>715.5</v>
      </c>
      <c r="F19" s="260"/>
      <c r="G19" s="113"/>
      <c r="H19" s="113"/>
      <c r="I19" s="113"/>
      <c r="J19" s="113"/>
      <c r="K19" s="113"/>
      <c r="L19" s="113"/>
      <c r="M19" s="261"/>
      <c r="N19" s="115"/>
      <c r="O19" s="112">
        <f t="shared" si="0"/>
        <v>0</v>
      </c>
    </row>
    <row r="20" spans="1:19" x14ac:dyDescent="0.25">
      <c r="A20" s="111" t="s">
        <v>130</v>
      </c>
      <c r="B20" s="302">
        <v>63622</v>
      </c>
      <c r="C20" s="301" t="s">
        <v>145</v>
      </c>
      <c r="D20" s="367">
        <v>1363</v>
      </c>
      <c r="E20" s="367">
        <v>650</v>
      </c>
      <c r="F20" s="260"/>
      <c r="G20" s="113"/>
      <c r="H20" s="113"/>
      <c r="I20" s="113"/>
      <c r="J20" s="113"/>
      <c r="K20" s="113"/>
      <c r="L20" s="113"/>
      <c r="M20" s="261"/>
      <c r="N20" s="115"/>
      <c r="O20" s="112">
        <f t="shared" si="0"/>
        <v>0</v>
      </c>
    </row>
    <row r="21" spans="1:19" x14ac:dyDescent="0.25">
      <c r="A21" s="111"/>
      <c r="B21" s="303"/>
      <c r="C21" s="301" t="s">
        <v>227</v>
      </c>
      <c r="D21" s="367">
        <v>610</v>
      </c>
      <c r="E21" s="367">
        <v>610</v>
      </c>
      <c r="F21" s="260"/>
      <c r="G21" s="113"/>
      <c r="H21" s="113"/>
      <c r="I21" s="113"/>
      <c r="J21" s="113"/>
      <c r="K21" s="113"/>
      <c r="L21" s="113"/>
      <c r="M21" s="261"/>
      <c r="N21" s="115"/>
      <c r="O21" s="112">
        <f t="shared" si="0"/>
        <v>0</v>
      </c>
    </row>
    <row r="22" spans="1:19" x14ac:dyDescent="0.25">
      <c r="A22" s="111" t="s">
        <v>128</v>
      </c>
      <c r="B22" s="304">
        <v>67111</v>
      </c>
      <c r="C22" s="305" t="s">
        <v>144</v>
      </c>
      <c r="D22" s="141">
        <v>147094.26999999999</v>
      </c>
      <c r="E22" s="141">
        <v>140356.82999999999</v>
      </c>
      <c r="F22" s="262"/>
      <c r="G22" s="79">
        <v>63921.48</v>
      </c>
      <c r="H22" s="113"/>
      <c r="I22" s="113"/>
      <c r="J22" s="113"/>
      <c r="K22" s="113"/>
      <c r="L22" s="79"/>
      <c r="M22" s="263"/>
      <c r="N22" s="77"/>
      <c r="O22" s="112">
        <f t="shared" si="0"/>
        <v>63921.48</v>
      </c>
    </row>
    <row r="23" spans="1:19" x14ac:dyDescent="0.25">
      <c r="A23" s="111"/>
      <c r="B23" s="304">
        <v>67111</v>
      </c>
      <c r="C23" s="305" t="s">
        <v>143</v>
      </c>
      <c r="D23" s="141">
        <v>0</v>
      </c>
      <c r="E23" s="141">
        <v>1680.27</v>
      </c>
      <c r="F23" s="262"/>
      <c r="G23" s="79">
        <v>1330.27</v>
      </c>
      <c r="H23" s="113"/>
      <c r="I23" s="113"/>
      <c r="J23" s="113"/>
      <c r="K23" s="113"/>
      <c r="L23" s="79"/>
      <c r="M23" s="263"/>
      <c r="N23" s="77"/>
      <c r="O23" s="112">
        <f t="shared" si="0"/>
        <v>1330.27</v>
      </c>
      <c r="R23" s="264"/>
    </row>
    <row r="24" spans="1:19" x14ac:dyDescent="0.25">
      <c r="A24" s="111"/>
      <c r="B24" s="304"/>
      <c r="C24" s="305" t="s">
        <v>242</v>
      </c>
      <c r="D24" s="141"/>
      <c r="E24" s="141">
        <v>1800</v>
      </c>
      <c r="F24" s="262"/>
      <c r="G24" s="79"/>
      <c r="H24" s="113"/>
      <c r="I24" s="113"/>
      <c r="J24" s="113"/>
      <c r="K24" s="113"/>
      <c r="L24" s="79"/>
      <c r="M24" s="263"/>
      <c r="N24" s="77"/>
      <c r="O24" s="112">
        <f t="shared" si="0"/>
        <v>0</v>
      </c>
      <c r="S24" s="340"/>
    </row>
    <row r="25" spans="1:19" x14ac:dyDescent="0.25">
      <c r="A25" s="111" t="s">
        <v>127</v>
      </c>
      <c r="B25" s="304">
        <v>67111</v>
      </c>
      <c r="C25" s="305" t="s">
        <v>142</v>
      </c>
      <c r="D25" s="141">
        <v>729.96</v>
      </c>
      <c r="E25" s="141">
        <v>729.96</v>
      </c>
      <c r="F25" s="262"/>
      <c r="G25" s="79">
        <v>199.09</v>
      </c>
      <c r="H25" s="113"/>
      <c r="I25" s="113"/>
      <c r="J25" s="113"/>
      <c r="K25" s="113"/>
      <c r="L25" s="79"/>
      <c r="M25" s="263"/>
      <c r="N25" s="77"/>
      <c r="O25" s="112">
        <f t="shared" si="0"/>
        <v>199.09</v>
      </c>
    </row>
    <row r="26" spans="1:19" x14ac:dyDescent="0.25">
      <c r="A26" s="111" t="s">
        <v>125</v>
      </c>
      <c r="B26" s="304" t="s">
        <v>141</v>
      </c>
      <c r="C26" s="305" t="s">
        <v>243</v>
      </c>
      <c r="D26" s="141">
        <v>21201.82</v>
      </c>
      <c r="E26" s="141">
        <v>21201.82</v>
      </c>
      <c r="F26" s="262"/>
      <c r="G26" s="79"/>
      <c r="H26" s="113">
        <v>7467.67</v>
      </c>
      <c r="I26" s="113">
        <v>4313.25</v>
      </c>
      <c r="J26" s="113">
        <v>761.19</v>
      </c>
      <c r="K26" s="113"/>
      <c r="L26" s="79"/>
      <c r="M26" s="263"/>
      <c r="N26" s="77"/>
      <c r="O26" s="112">
        <f t="shared" si="0"/>
        <v>12542.11</v>
      </c>
      <c r="Q26" s="264"/>
      <c r="S26" s="340"/>
    </row>
    <row r="27" spans="1:19" x14ac:dyDescent="0.25">
      <c r="A27" s="111"/>
      <c r="B27" s="304"/>
      <c r="C27" s="305" t="s">
        <v>256</v>
      </c>
      <c r="D27" s="141">
        <v>12800.91</v>
      </c>
      <c r="E27" s="141">
        <v>15545.97</v>
      </c>
      <c r="F27" s="262"/>
      <c r="G27" s="79"/>
      <c r="H27" s="113">
        <v>3601.92</v>
      </c>
      <c r="I27" s="113"/>
      <c r="J27" s="113"/>
      <c r="K27" s="113"/>
      <c r="L27" s="79"/>
      <c r="M27" s="263"/>
      <c r="N27" s="77"/>
      <c r="O27" s="112">
        <f t="shared" si="0"/>
        <v>3601.92</v>
      </c>
      <c r="Q27" s="264"/>
    </row>
    <row r="28" spans="1:19" x14ac:dyDescent="0.25">
      <c r="A28" s="111"/>
      <c r="B28" s="304"/>
      <c r="C28" s="305" t="s">
        <v>263</v>
      </c>
      <c r="D28" s="141"/>
      <c r="E28" s="141">
        <v>2669.17</v>
      </c>
      <c r="F28" s="262"/>
      <c r="G28" s="79"/>
      <c r="H28" s="113">
        <v>2669.17</v>
      </c>
      <c r="I28" s="113"/>
      <c r="J28" s="113"/>
      <c r="K28" s="113"/>
      <c r="L28" s="79"/>
      <c r="M28" s="263"/>
      <c r="N28" s="77"/>
      <c r="O28" s="112">
        <f t="shared" si="0"/>
        <v>2669.17</v>
      </c>
      <c r="Q28" s="264"/>
    </row>
    <row r="29" spans="1:19" x14ac:dyDescent="0.25">
      <c r="A29" s="111" t="s">
        <v>121</v>
      </c>
      <c r="B29" s="306">
        <v>66151</v>
      </c>
      <c r="C29" s="305" t="s">
        <v>140</v>
      </c>
      <c r="D29" s="141">
        <v>90000</v>
      </c>
      <c r="E29" s="141">
        <v>90000</v>
      </c>
      <c r="F29" s="262"/>
      <c r="G29" s="79"/>
      <c r="H29" s="113"/>
      <c r="I29" s="113"/>
      <c r="J29" s="113"/>
      <c r="K29" s="113"/>
      <c r="L29" s="79">
        <v>69547.14</v>
      </c>
      <c r="M29" s="263"/>
      <c r="N29" s="77"/>
      <c r="O29" s="112">
        <f t="shared" si="0"/>
        <v>69547.14</v>
      </c>
      <c r="R29" s="264"/>
    </row>
    <row r="30" spans="1:19" x14ac:dyDescent="0.25">
      <c r="A30" s="111" t="s">
        <v>119</v>
      </c>
      <c r="B30" s="306">
        <v>66151</v>
      </c>
      <c r="C30" s="305" t="s">
        <v>139</v>
      </c>
      <c r="D30" s="141">
        <v>40000</v>
      </c>
      <c r="E30" s="141">
        <v>40000</v>
      </c>
      <c r="F30" s="262"/>
      <c r="G30" s="79"/>
      <c r="H30" s="113"/>
      <c r="I30" s="113"/>
      <c r="J30" s="113"/>
      <c r="K30" s="113"/>
      <c r="L30" s="79">
        <v>39587.43</v>
      </c>
      <c r="M30" s="263"/>
      <c r="N30" s="77"/>
      <c r="O30" s="112">
        <f t="shared" si="0"/>
        <v>39587.43</v>
      </c>
    </row>
    <row r="31" spans="1:19" x14ac:dyDescent="0.25">
      <c r="A31" s="111" t="s">
        <v>117</v>
      </c>
      <c r="B31" s="306">
        <v>6631</v>
      </c>
      <c r="C31" s="305" t="s">
        <v>34</v>
      </c>
      <c r="D31" s="141">
        <v>2200</v>
      </c>
      <c r="E31" s="141">
        <v>2200</v>
      </c>
      <c r="F31" s="262"/>
      <c r="G31" s="79"/>
      <c r="H31" s="113"/>
      <c r="I31" s="113"/>
      <c r="J31" s="113"/>
      <c r="K31" s="113"/>
      <c r="L31" s="79"/>
      <c r="M31" s="263"/>
      <c r="N31" s="77"/>
      <c r="O31" s="112">
        <f t="shared" si="0"/>
        <v>0</v>
      </c>
    </row>
    <row r="32" spans="1:19" x14ac:dyDescent="0.25">
      <c r="A32" s="111" t="s">
        <v>116</v>
      </c>
      <c r="B32" s="306">
        <v>6381</v>
      </c>
      <c r="C32" s="305" t="s">
        <v>215</v>
      </c>
      <c r="D32" s="141">
        <v>0</v>
      </c>
      <c r="E32" s="141">
        <v>31669.41</v>
      </c>
      <c r="F32" s="262"/>
      <c r="G32" s="79"/>
      <c r="H32" s="113"/>
      <c r="I32" s="113"/>
      <c r="J32" s="113"/>
      <c r="K32" s="113"/>
      <c r="L32" s="79"/>
      <c r="M32" s="263"/>
      <c r="N32" s="77"/>
      <c r="O32" s="112">
        <f t="shared" si="0"/>
        <v>0</v>
      </c>
      <c r="S32" s="264"/>
    </row>
    <row r="33" spans="1:19" x14ac:dyDescent="0.25">
      <c r="A33" s="111" t="s">
        <v>114</v>
      </c>
      <c r="B33" s="306">
        <v>6413</v>
      </c>
      <c r="C33" s="305" t="s">
        <v>138</v>
      </c>
      <c r="D33" s="141">
        <v>1</v>
      </c>
      <c r="E33" s="141">
        <v>1</v>
      </c>
      <c r="F33" s="262"/>
      <c r="G33" s="79"/>
      <c r="H33" s="113"/>
      <c r="I33" s="113"/>
      <c r="J33" s="113"/>
      <c r="K33" s="113"/>
      <c r="L33" s="79">
        <v>0.42</v>
      </c>
      <c r="M33" s="263"/>
      <c r="N33" s="77"/>
      <c r="O33" s="112">
        <f t="shared" si="0"/>
        <v>0.42</v>
      </c>
    </row>
    <row r="34" spans="1:19" x14ac:dyDescent="0.25">
      <c r="A34" s="111" t="s">
        <v>112</v>
      </c>
      <c r="B34" s="306">
        <v>661511</v>
      </c>
      <c r="C34" s="305" t="s">
        <v>137</v>
      </c>
      <c r="D34" s="141">
        <v>7000</v>
      </c>
      <c r="E34" s="141">
        <v>7000</v>
      </c>
      <c r="F34" s="262"/>
      <c r="G34" s="79"/>
      <c r="H34" s="113"/>
      <c r="I34" s="113"/>
      <c r="J34" s="113"/>
      <c r="K34" s="113"/>
      <c r="L34" s="79">
        <v>2730.45</v>
      </c>
      <c r="M34" s="263"/>
      <c r="N34" s="77"/>
      <c r="O34" s="112">
        <f t="shared" si="0"/>
        <v>2730.45</v>
      </c>
      <c r="Q34" s="264"/>
      <c r="S34" s="264"/>
    </row>
    <row r="35" spans="1:19" ht="13.8" thickBot="1" x14ac:dyDescent="0.3">
      <c r="A35" s="111" t="s">
        <v>111</v>
      </c>
      <c r="B35" s="306">
        <v>6526</v>
      </c>
      <c r="C35" s="305" t="s">
        <v>136</v>
      </c>
      <c r="D35" s="141">
        <v>2300</v>
      </c>
      <c r="E35" s="141">
        <v>2300</v>
      </c>
      <c r="F35" s="262"/>
      <c r="G35" s="78"/>
      <c r="H35" s="78"/>
      <c r="I35" s="78"/>
      <c r="J35" s="78"/>
      <c r="K35" s="78"/>
      <c r="L35" s="78"/>
      <c r="M35" s="77"/>
      <c r="N35" s="110">
        <v>102</v>
      </c>
      <c r="O35" s="112">
        <f t="shared" si="0"/>
        <v>102</v>
      </c>
    </row>
    <row r="36" spans="1:19" ht="14.25" customHeight="1" thickBot="1" x14ac:dyDescent="0.3">
      <c r="A36" s="460" t="s">
        <v>135</v>
      </c>
      <c r="B36" s="461"/>
      <c r="C36" s="461"/>
      <c r="D36" s="339">
        <v>2319429.1799999997</v>
      </c>
      <c r="E36" s="397">
        <v>2504770.46</v>
      </c>
      <c r="F36" s="106">
        <f t="shared" ref="F36:O36" si="1">SUM(F16:F35)</f>
        <v>939598.03</v>
      </c>
      <c r="G36" s="105">
        <f t="shared" si="1"/>
        <v>65450.84</v>
      </c>
      <c r="H36" s="105">
        <f t="shared" si="1"/>
        <v>13738.76</v>
      </c>
      <c r="I36" s="105">
        <f t="shared" si="1"/>
        <v>4313.25</v>
      </c>
      <c r="J36" s="105">
        <f t="shared" si="1"/>
        <v>761.19</v>
      </c>
      <c r="K36" s="105">
        <f t="shared" si="1"/>
        <v>0</v>
      </c>
      <c r="L36" s="105">
        <f t="shared" si="1"/>
        <v>111865.44</v>
      </c>
      <c r="M36" s="105">
        <f t="shared" si="1"/>
        <v>0</v>
      </c>
      <c r="N36" s="104">
        <f t="shared" si="1"/>
        <v>102</v>
      </c>
      <c r="O36" s="103">
        <f t="shared" si="1"/>
        <v>1135829.5099999998</v>
      </c>
      <c r="Q36" s="264"/>
      <c r="S36" s="264"/>
    </row>
    <row r="37" spans="1:19" ht="22.5" customHeight="1" thickBot="1" x14ac:dyDescent="0.3">
      <c r="A37" s="462" t="s">
        <v>26</v>
      </c>
      <c r="B37" s="463"/>
      <c r="C37" s="463"/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4"/>
    </row>
    <row r="38" spans="1:19" x14ac:dyDescent="0.25">
      <c r="A38" s="102"/>
      <c r="B38" s="307"/>
      <c r="C38" s="265" t="s">
        <v>13</v>
      </c>
      <c r="D38" s="308">
        <v>2112510.41</v>
      </c>
      <c r="E38" s="308">
        <v>2174095.34</v>
      </c>
      <c r="F38" s="98">
        <f t="shared" ref="F38:L38" si="2">SUM(F39:F52)</f>
        <v>948448.84</v>
      </c>
      <c r="G38" s="97">
        <f t="shared" si="2"/>
        <v>398.17999999999995</v>
      </c>
      <c r="H38" s="97">
        <f t="shared" si="2"/>
        <v>13926.820000000002</v>
      </c>
      <c r="I38" s="97">
        <f t="shared" si="2"/>
        <v>4203.21</v>
      </c>
      <c r="J38" s="97">
        <f t="shared" si="2"/>
        <v>741.76</v>
      </c>
      <c r="K38" s="97">
        <f t="shared" si="2"/>
        <v>0</v>
      </c>
      <c r="L38" s="97">
        <f t="shared" si="2"/>
        <v>76067.83</v>
      </c>
      <c r="M38" s="97"/>
      <c r="N38" s="97">
        <f>SUM(N39:N52)</f>
        <v>0</v>
      </c>
      <c r="O38" s="97">
        <f>SUM(O39:O52)</f>
        <v>1043786.6400000001</v>
      </c>
      <c r="Q38" s="264"/>
    </row>
    <row r="39" spans="1:19" x14ac:dyDescent="0.25">
      <c r="A39" s="92" t="s">
        <v>134</v>
      </c>
      <c r="B39" s="309">
        <v>3111</v>
      </c>
      <c r="C39" s="266" t="s">
        <v>50</v>
      </c>
      <c r="D39" s="310">
        <v>1707737.81</v>
      </c>
      <c r="E39" s="310">
        <v>1707737.81</v>
      </c>
      <c r="F39" s="311">
        <v>789748.58</v>
      </c>
      <c r="G39" s="88"/>
      <c r="H39" s="35"/>
      <c r="I39" s="35"/>
      <c r="J39" s="35"/>
      <c r="K39" s="35"/>
      <c r="L39" s="35"/>
      <c r="M39" s="35"/>
      <c r="N39" s="87"/>
      <c r="O39" s="30">
        <f t="shared" ref="O39:O52" si="3">SUM(F39:N39)</f>
        <v>789748.58</v>
      </c>
    </row>
    <row r="40" spans="1:19" x14ac:dyDescent="0.25">
      <c r="A40" s="92"/>
      <c r="B40" s="309"/>
      <c r="C40" s="267" t="s">
        <v>133</v>
      </c>
      <c r="D40" s="312">
        <v>0</v>
      </c>
      <c r="E40" s="312">
        <v>34680.93</v>
      </c>
      <c r="F40" s="311"/>
      <c r="G40" s="88"/>
      <c r="H40" s="93"/>
      <c r="I40" s="93"/>
      <c r="J40" s="93"/>
      <c r="K40" s="93"/>
      <c r="L40" s="369">
        <v>34680.93</v>
      </c>
      <c r="M40" s="93"/>
      <c r="N40" s="87"/>
      <c r="O40" s="30">
        <f t="shared" si="3"/>
        <v>34680.93</v>
      </c>
    </row>
    <row r="41" spans="1:19" x14ac:dyDescent="0.25">
      <c r="A41" s="92"/>
      <c r="B41" s="309"/>
      <c r="C41" s="267" t="s">
        <v>133</v>
      </c>
      <c r="D41" s="312"/>
      <c r="E41" s="312">
        <v>29304</v>
      </c>
      <c r="F41" s="311"/>
      <c r="G41" s="88"/>
      <c r="H41" s="93"/>
      <c r="I41" s="93"/>
      <c r="J41" s="93"/>
      <c r="K41" s="93"/>
      <c r="L41" s="369">
        <v>28471.15</v>
      </c>
      <c r="M41" s="93"/>
      <c r="N41" s="87"/>
      <c r="O41" s="30">
        <f t="shared" si="3"/>
        <v>28471.15</v>
      </c>
    </row>
    <row r="42" spans="1:19" x14ac:dyDescent="0.25">
      <c r="A42" s="92"/>
      <c r="B42" s="309">
        <v>3111</v>
      </c>
      <c r="C42" s="268" t="s">
        <v>132</v>
      </c>
      <c r="D42" s="313">
        <v>626.58000000000004</v>
      </c>
      <c r="E42" s="313">
        <v>626.58000000000004</v>
      </c>
      <c r="F42" s="311"/>
      <c r="G42" s="88">
        <v>341.78</v>
      </c>
      <c r="H42" s="93"/>
      <c r="I42" s="93"/>
      <c r="J42" s="93"/>
      <c r="K42" s="93"/>
      <c r="L42" s="93"/>
      <c r="M42" s="93"/>
      <c r="N42" s="87"/>
      <c r="O42" s="30">
        <f t="shared" si="3"/>
        <v>341.78</v>
      </c>
    </row>
    <row r="43" spans="1:19" x14ac:dyDescent="0.25">
      <c r="A43" s="92"/>
      <c r="B43" s="309">
        <v>3111</v>
      </c>
      <c r="C43" s="268" t="s">
        <v>244</v>
      </c>
      <c r="D43" s="313">
        <v>16632</v>
      </c>
      <c r="E43" s="313">
        <v>16632</v>
      </c>
      <c r="F43" s="311"/>
      <c r="G43" s="88"/>
      <c r="H43" s="93">
        <v>6189.5</v>
      </c>
      <c r="I43" s="93">
        <v>3529.19</v>
      </c>
      <c r="J43" s="93">
        <v>622.80999999999995</v>
      </c>
      <c r="K43" s="93"/>
      <c r="L43" s="93"/>
      <c r="M43" s="93"/>
      <c r="N43" s="87"/>
      <c r="O43" s="30">
        <f t="shared" si="3"/>
        <v>10341.5</v>
      </c>
      <c r="Q43" s="264"/>
    </row>
    <row r="44" spans="1:19" x14ac:dyDescent="0.25">
      <c r="A44" s="92"/>
      <c r="B44" s="309"/>
      <c r="C44" s="268" t="s">
        <v>257</v>
      </c>
      <c r="D44" s="313">
        <v>8316</v>
      </c>
      <c r="E44" s="313">
        <v>8316</v>
      </c>
      <c r="F44" s="311"/>
      <c r="G44" s="88"/>
      <c r="H44" s="93">
        <v>5170.75</v>
      </c>
      <c r="I44" s="93"/>
      <c r="J44" s="93"/>
      <c r="K44" s="93"/>
      <c r="L44" s="93"/>
      <c r="M44" s="93"/>
      <c r="N44" s="87"/>
      <c r="O44" s="30">
        <f t="shared" si="3"/>
        <v>5170.75</v>
      </c>
      <c r="Q44" s="264"/>
    </row>
    <row r="45" spans="1:19" x14ac:dyDescent="0.25">
      <c r="A45" s="92" t="s">
        <v>131</v>
      </c>
      <c r="B45" s="314">
        <v>3121</v>
      </c>
      <c r="C45" s="268" t="s">
        <v>72</v>
      </c>
      <c r="D45" s="313">
        <v>85671.07</v>
      </c>
      <c r="E45" s="313">
        <v>85671.07</v>
      </c>
      <c r="F45" s="311">
        <v>28391.75</v>
      </c>
      <c r="G45" s="88"/>
      <c r="H45" s="93"/>
      <c r="I45" s="93"/>
      <c r="J45" s="93"/>
      <c r="K45" s="93"/>
      <c r="L45" s="93">
        <v>2495.63</v>
      </c>
      <c r="M45" s="93"/>
      <c r="N45" s="87"/>
      <c r="O45" s="311">
        <f t="shared" si="3"/>
        <v>30887.38</v>
      </c>
    </row>
    <row r="46" spans="1:19" x14ac:dyDescent="0.25">
      <c r="A46" s="92"/>
      <c r="B46" s="314">
        <v>312</v>
      </c>
      <c r="C46" s="268" t="s">
        <v>245</v>
      </c>
      <c r="D46" s="313">
        <v>1200</v>
      </c>
      <c r="E46" s="313">
        <v>1200</v>
      </c>
      <c r="F46" s="311"/>
      <c r="G46" s="88"/>
      <c r="H46" s="93"/>
      <c r="I46" s="93"/>
      <c r="J46" s="93"/>
      <c r="K46" s="93"/>
      <c r="L46" s="93"/>
      <c r="M46" s="93"/>
      <c r="N46" s="87"/>
      <c r="O46" s="311">
        <f t="shared" si="3"/>
        <v>0</v>
      </c>
      <c r="Q46" s="264"/>
    </row>
    <row r="47" spans="1:19" x14ac:dyDescent="0.25">
      <c r="A47" s="92"/>
      <c r="B47" s="314"/>
      <c r="C47" s="268" t="s">
        <v>246</v>
      </c>
      <c r="D47" s="313">
        <v>200</v>
      </c>
      <c r="E47" s="313">
        <v>200</v>
      </c>
      <c r="F47" s="311"/>
      <c r="G47" s="88"/>
      <c r="H47" s="93">
        <v>92.12</v>
      </c>
      <c r="I47" s="93">
        <v>91.68</v>
      </c>
      <c r="J47" s="93">
        <v>16.2</v>
      </c>
      <c r="K47" s="93"/>
      <c r="L47" s="93"/>
      <c r="M47" s="93"/>
      <c r="N47" s="87"/>
      <c r="O47" s="311">
        <f t="shared" si="3"/>
        <v>200</v>
      </c>
      <c r="Q47" s="264"/>
      <c r="S47" s="264"/>
    </row>
    <row r="48" spans="1:19" x14ac:dyDescent="0.25">
      <c r="A48" s="92"/>
      <c r="B48" s="314"/>
      <c r="C48" s="268" t="s">
        <v>258</v>
      </c>
      <c r="D48" s="313">
        <v>2400</v>
      </c>
      <c r="E48" s="313">
        <v>0</v>
      </c>
      <c r="F48" s="311"/>
      <c r="G48" s="88"/>
      <c r="H48" s="93">
        <v>600</v>
      </c>
      <c r="I48" s="93"/>
      <c r="J48" s="93"/>
      <c r="K48" s="93"/>
      <c r="L48" s="93"/>
      <c r="M48" s="93"/>
      <c r="N48" s="87"/>
      <c r="O48" s="311">
        <f t="shared" si="3"/>
        <v>600</v>
      </c>
    </row>
    <row r="49" spans="1:17" x14ac:dyDescent="0.25">
      <c r="A49" s="61" t="s">
        <v>130</v>
      </c>
      <c r="B49" s="314">
        <v>313</v>
      </c>
      <c r="C49" s="268" t="s">
        <v>32</v>
      </c>
      <c r="D49" s="313">
        <v>285498.84000000003</v>
      </c>
      <c r="E49" s="313">
        <v>285498.84000000003</v>
      </c>
      <c r="F49" s="311">
        <v>130308.51</v>
      </c>
      <c r="G49" s="88"/>
      <c r="H49" s="93"/>
      <c r="I49" s="93"/>
      <c r="J49" s="93"/>
      <c r="K49" s="93"/>
      <c r="L49" s="93">
        <v>10420.120000000001</v>
      </c>
      <c r="M49" s="93"/>
      <c r="N49" s="87"/>
      <c r="O49" s="311">
        <f t="shared" si="3"/>
        <v>140728.63</v>
      </c>
      <c r="Q49" s="264"/>
    </row>
    <row r="50" spans="1:17" x14ac:dyDescent="0.25">
      <c r="A50" s="92"/>
      <c r="B50" s="314">
        <v>313</v>
      </c>
      <c r="C50" s="268" t="s">
        <v>129</v>
      </c>
      <c r="D50" s="313">
        <v>103.38</v>
      </c>
      <c r="E50" s="313">
        <v>103.38</v>
      </c>
      <c r="F50" s="311"/>
      <c r="G50" s="88">
        <v>56.4</v>
      </c>
      <c r="H50" s="93"/>
      <c r="I50" s="93"/>
      <c r="J50" s="93"/>
      <c r="K50" s="93"/>
      <c r="L50" s="93"/>
      <c r="M50" s="269"/>
      <c r="N50" s="87"/>
      <c r="O50" s="311">
        <f t="shared" si="3"/>
        <v>56.4</v>
      </c>
    </row>
    <row r="51" spans="1:17" x14ac:dyDescent="0.25">
      <c r="A51" s="92"/>
      <c r="B51" s="314">
        <v>313</v>
      </c>
      <c r="C51" s="268" t="s">
        <v>247</v>
      </c>
      <c r="D51" s="313">
        <v>2749.82</v>
      </c>
      <c r="E51" s="313">
        <v>2749.82</v>
      </c>
      <c r="F51" s="311"/>
      <c r="G51" s="88"/>
      <c r="H51" s="93">
        <v>1021.27</v>
      </c>
      <c r="I51" s="93">
        <v>582.34</v>
      </c>
      <c r="J51" s="93">
        <v>102.75</v>
      </c>
      <c r="K51" s="93"/>
      <c r="L51" s="93"/>
      <c r="M51" s="269"/>
      <c r="N51" s="87"/>
      <c r="O51" s="311">
        <f t="shared" si="3"/>
        <v>1706.3600000000001</v>
      </c>
    </row>
    <row r="52" spans="1:17" ht="13.8" thickBot="1" x14ac:dyDescent="0.3">
      <c r="A52" s="92"/>
      <c r="B52" s="314"/>
      <c r="C52" s="370" t="s">
        <v>259</v>
      </c>
      <c r="D52" s="371">
        <v>1374.91</v>
      </c>
      <c r="E52" s="371">
        <v>1374.91</v>
      </c>
      <c r="F52" s="311"/>
      <c r="G52" s="88"/>
      <c r="H52" s="35">
        <v>853.18</v>
      </c>
      <c r="I52" s="35"/>
      <c r="J52" s="35"/>
      <c r="K52" s="35"/>
      <c r="L52" s="35"/>
      <c r="M52" s="269"/>
      <c r="N52" s="87"/>
      <c r="O52" s="311">
        <f t="shared" si="3"/>
        <v>853.18</v>
      </c>
      <c r="Q52" s="264"/>
    </row>
    <row r="53" spans="1:17" x14ac:dyDescent="0.25">
      <c r="A53" s="70"/>
      <c r="B53" s="315"/>
      <c r="C53" s="270" t="s">
        <v>35</v>
      </c>
      <c r="D53" s="144">
        <v>55234.86</v>
      </c>
      <c r="E53" s="144">
        <v>51753.270000000004</v>
      </c>
      <c r="F53" s="67">
        <f t="shared" ref="F53:O53" si="4">SUM(F54:F60)</f>
        <v>138.80000000000001</v>
      </c>
      <c r="G53" s="65">
        <f t="shared" si="4"/>
        <v>28419.5</v>
      </c>
      <c r="H53" s="65">
        <f t="shared" si="4"/>
        <v>284.77999999999997</v>
      </c>
      <c r="I53" s="65">
        <f t="shared" si="4"/>
        <v>110.04</v>
      </c>
      <c r="J53" s="65">
        <f t="shared" si="4"/>
        <v>19.43</v>
      </c>
      <c r="K53" s="65">
        <f t="shared" si="4"/>
        <v>0</v>
      </c>
      <c r="L53" s="65">
        <f t="shared" si="4"/>
        <v>697.32</v>
      </c>
      <c r="M53" s="65">
        <f t="shared" si="4"/>
        <v>0</v>
      </c>
      <c r="N53" s="82">
        <f t="shared" si="4"/>
        <v>28</v>
      </c>
      <c r="O53" s="84">
        <f t="shared" si="4"/>
        <v>29697.870000000003</v>
      </c>
      <c r="Q53" s="264"/>
    </row>
    <row r="54" spans="1:17" x14ac:dyDescent="0.25">
      <c r="A54" s="61" t="s">
        <v>128</v>
      </c>
      <c r="B54" s="316">
        <v>3211</v>
      </c>
      <c r="C54" s="271" t="s">
        <v>51</v>
      </c>
      <c r="D54" s="317">
        <v>9934.6899999999987</v>
      </c>
      <c r="E54" s="317">
        <v>9969.6899999999987</v>
      </c>
      <c r="F54" s="318">
        <v>138.80000000000001</v>
      </c>
      <c r="G54" s="36">
        <v>3545.35</v>
      </c>
      <c r="H54" s="36"/>
      <c r="I54" s="36"/>
      <c r="J54" s="36"/>
      <c r="K54" s="36"/>
      <c r="L54" s="34">
        <v>83</v>
      </c>
      <c r="M54" s="72"/>
      <c r="N54" s="72"/>
      <c r="O54" s="30">
        <f t="shared" ref="O54:O86" si="5">SUM(F54:N54)</f>
        <v>3767.15</v>
      </c>
      <c r="Q54" s="264"/>
    </row>
    <row r="55" spans="1:17" x14ac:dyDescent="0.25">
      <c r="A55" s="61"/>
      <c r="B55" s="316">
        <v>321</v>
      </c>
      <c r="C55" s="272" t="s">
        <v>252</v>
      </c>
      <c r="D55" s="141">
        <v>360</v>
      </c>
      <c r="E55" s="141">
        <v>360</v>
      </c>
      <c r="F55" s="318"/>
      <c r="G55" s="36"/>
      <c r="H55" s="36">
        <v>23.03</v>
      </c>
      <c r="I55" s="36">
        <v>22.92</v>
      </c>
      <c r="J55" s="36">
        <v>4.05</v>
      </c>
      <c r="K55" s="36"/>
      <c r="L55" s="34"/>
      <c r="M55" s="72"/>
      <c r="N55" s="72"/>
      <c r="O55" s="311">
        <f t="shared" si="5"/>
        <v>50</v>
      </c>
      <c r="Q55" s="264"/>
    </row>
    <row r="56" spans="1:17" x14ac:dyDescent="0.25">
      <c r="A56" s="61" t="s">
        <v>127</v>
      </c>
      <c r="B56" s="316">
        <v>3212</v>
      </c>
      <c r="C56" s="271" t="s">
        <v>126</v>
      </c>
      <c r="D56" s="317">
        <v>43546.81</v>
      </c>
      <c r="E56" s="317">
        <v>40140.22</v>
      </c>
      <c r="F56" s="318"/>
      <c r="G56" s="36">
        <v>24312.15</v>
      </c>
      <c r="H56" s="36"/>
      <c r="I56" s="36"/>
      <c r="J56" s="36"/>
      <c r="K56" s="36"/>
      <c r="L56" s="34">
        <v>614.32000000000005</v>
      </c>
      <c r="M56" s="72"/>
      <c r="N56" s="72"/>
      <c r="O56" s="311">
        <f t="shared" si="5"/>
        <v>24926.47</v>
      </c>
      <c r="Q56" s="264"/>
    </row>
    <row r="57" spans="1:17" x14ac:dyDescent="0.25">
      <c r="A57" s="61"/>
      <c r="B57" s="316">
        <v>321</v>
      </c>
      <c r="C57" s="272" t="s">
        <v>248</v>
      </c>
      <c r="D57" s="141">
        <v>420</v>
      </c>
      <c r="E57" s="141">
        <v>420</v>
      </c>
      <c r="F57" s="318"/>
      <c r="G57" s="36"/>
      <c r="H57" s="36">
        <v>141.75</v>
      </c>
      <c r="I57" s="36">
        <v>87.12</v>
      </c>
      <c r="J57" s="36">
        <v>15.38</v>
      </c>
      <c r="K57" s="36"/>
      <c r="L57" s="34"/>
      <c r="M57" s="72"/>
      <c r="N57" s="72"/>
      <c r="O57" s="311">
        <f t="shared" si="5"/>
        <v>244.25</v>
      </c>
      <c r="Q57" s="264"/>
    </row>
    <row r="58" spans="1:17" x14ac:dyDescent="0.25">
      <c r="A58" s="61"/>
      <c r="B58" s="316"/>
      <c r="C58" s="272" t="s">
        <v>260</v>
      </c>
      <c r="D58" s="141">
        <v>350</v>
      </c>
      <c r="E58" s="141">
        <v>240</v>
      </c>
      <c r="F58" s="318"/>
      <c r="G58" s="36"/>
      <c r="H58" s="36">
        <v>120</v>
      </c>
      <c r="I58" s="36"/>
      <c r="J58" s="36"/>
      <c r="K58" s="36"/>
      <c r="L58" s="34"/>
      <c r="M58" s="72"/>
      <c r="N58" s="72"/>
      <c r="O58" s="311">
        <f t="shared" si="5"/>
        <v>120</v>
      </c>
      <c r="Q58" s="264"/>
    </row>
    <row r="59" spans="1:17" x14ac:dyDescent="0.25">
      <c r="A59" s="61" t="s">
        <v>125</v>
      </c>
      <c r="B59" s="316">
        <v>3213</v>
      </c>
      <c r="C59" s="271" t="s">
        <v>124</v>
      </c>
      <c r="D59" s="317">
        <v>623.36</v>
      </c>
      <c r="E59" s="317">
        <v>623.36</v>
      </c>
      <c r="F59" s="318"/>
      <c r="G59" s="36">
        <v>562</v>
      </c>
      <c r="H59" s="36"/>
      <c r="I59" s="36"/>
      <c r="J59" s="36"/>
      <c r="K59" s="36"/>
      <c r="L59" s="34"/>
      <c r="M59" s="72"/>
      <c r="N59" s="72">
        <v>28</v>
      </c>
      <c r="O59" s="311">
        <f t="shared" si="5"/>
        <v>590</v>
      </c>
    </row>
    <row r="60" spans="1:17" ht="13.8" thickBot="1" x14ac:dyDescent="0.3">
      <c r="A60" s="61" t="s">
        <v>123</v>
      </c>
      <c r="B60" s="316">
        <v>3214</v>
      </c>
      <c r="C60" s="273" t="s">
        <v>122</v>
      </c>
      <c r="D60" s="319">
        <v>0</v>
      </c>
      <c r="E60" s="319">
        <v>0</v>
      </c>
      <c r="F60" s="320"/>
      <c r="G60" s="36"/>
      <c r="H60" s="36"/>
      <c r="I60" s="36"/>
      <c r="J60" s="36"/>
      <c r="K60" s="36"/>
      <c r="L60" s="34"/>
      <c r="M60" s="72"/>
      <c r="N60" s="72"/>
      <c r="O60" s="30">
        <f t="shared" si="5"/>
        <v>0</v>
      </c>
    </row>
    <row r="61" spans="1:17" ht="13.8" thickBot="1" x14ac:dyDescent="0.3">
      <c r="A61" s="70"/>
      <c r="B61" s="321"/>
      <c r="C61" s="270" t="s">
        <v>36</v>
      </c>
      <c r="D61" s="144">
        <v>65268.200000000004</v>
      </c>
      <c r="E61" s="144">
        <v>60597.07</v>
      </c>
      <c r="F61" s="67">
        <f>SUM(F62:F68)</f>
        <v>0</v>
      </c>
      <c r="G61" s="65">
        <f>SUM(G62:G68)</f>
        <v>16699.93</v>
      </c>
      <c r="H61" s="65"/>
      <c r="I61" s="65">
        <f>SUM(I62:I68)</f>
        <v>0</v>
      </c>
      <c r="J61" s="65"/>
      <c r="K61" s="65">
        <f>SUM(K62:K68)</f>
        <v>0</v>
      </c>
      <c r="L61" s="65">
        <f>SUM(L62:L68)</f>
        <v>3487.68</v>
      </c>
      <c r="M61" s="82"/>
      <c r="N61" s="82">
        <f>SUM(N62:N68)</f>
        <v>1392.17</v>
      </c>
      <c r="O61" s="372">
        <f t="shared" si="5"/>
        <v>21579.78</v>
      </c>
      <c r="Q61" s="264"/>
    </row>
    <row r="62" spans="1:17" x14ac:dyDescent="0.25">
      <c r="A62" s="61" t="s">
        <v>121</v>
      </c>
      <c r="B62" s="316">
        <v>3221</v>
      </c>
      <c r="C62" s="287" t="s">
        <v>120</v>
      </c>
      <c r="D62" s="373">
        <v>16623.64</v>
      </c>
      <c r="E62" s="373">
        <v>16623.64</v>
      </c>
      <c r="F62" s="318"/>
      <c r="G62" s="36">
        <v>4258.6400000000003</v>
      </c>
      <c r="H62" s="36"/>
      <c r="I62" s="36"/>
      <c r="J62" s="36"/>
      <c r="K62" s="36"/>
      <c r="L62" s="34">
        <v>576.87</v>
      </c>
      <c r="M62" s="72"/>
      <c r="N62" s="72">
        <v>310.23</v>
      </c>
      <c r="O62" s="322">
        <f t="shared" si="5"/>
        <v>5145.74</v>
      </c>
    </row>
    <row r="63" spans="1:17" x14ac:dyDescent="0.25">
      <c r="A63" s="61" t="s">
        <v>119</v>
      </c>
      <c r="B63" s="316">
        <v>3223</v>
      </c>
      <c r="C63" s="271" t="s">
        <v>118</v>
      </c>
      <c r="D63" s="317">
        <v>6025.02</v>
      </c>
      <c r="E63" s="317">
        <v>7777.69</v>
      </c>
      <c r="F63" s="318"/>
      <c r="G63" s="36">
        <v>4117.05</v>
      </c>
      <c r="H63" s="36"/>
      <c r="I63" s="36"/>
      <c r="J63" s="36"/>
      <c r="K63" s="36"/>
      <c r="L63" s="34"/>
      <c r="M63" s="72"/>
      <c r="N63" s="72"/>
      <c r="O63" s="41">
        <f t="shared" si="5"/>
        <v>4117.05</v>
      </c>
    </row>
    <row r="64" spans="1:17" x14ac:dyDescent="0.25">
      <c r="A64" s="61" t="s">
        <v>117</v>
      </c>
      <c r="B64" s="316">
        <v>3223</v>
      </c>
      <c r="C64" s="272" t="s">
        <v>71</v>
      </c>
      <c r="D64" s="141">
        <v>7595</v>
      </c>
      <c r="E64" s="141">
        <v>6271.2</v>
      </c>
      <c r="F64" s="318"/>
      <c r="G64" s="36"/>
      <c r="H64" s="36"/>
      <c r="I64" s="36"/>
      <c r="J64" s="36"/>
      <c r="K64" s="36"/>
      <c r="L64" s="34"/>
      <c r="M64" s="72"/>
      <c r="N64" s="72"/>
      <c r="O64" s="41">
        <f t="shared" si="5"/>
        <v>0</v>
      </c>
      <c r="Q64" s="264"/>
    </row>
    <row r="65" spans="1:17" x14ac:dyDescent="0.25">
      <c r="A65" s="61" t="s">
        <v>116</v>
      </c>
      <c r="B65" s="316">
        <v>3223</v>
      </c>
      <c r="C65" s="272" t="s">
        <v>115</v>
      </c>
      <c r="D65" s="141">
        <v>24900</v>
      </c>
      <c r="E65" s="141">
        <v>19800</v>
      </c>
      <c r="F65" s="318"/>
      <c r="G65" s="36">
        <v>6645.12</v>
      </c>
      <c r="H65" s="36"/>
      <c r="I65" s="36"/>
      <c r="J65" s="36"/>
      <c r="K65" s="36"/>
      <c r="L65" s="34">
        <v>2574.61</v>
      </c>
      <c r="M65" s="72"/>
      <c r="N65" s="72"/>
      <c r="O65" s="41">
        <f t="shared" si="5"/>
        <v>9219.73</v>
      </c>
    </row>
    <row r="66" spans="1:17" x14ac:dyDescent="0.25">
      <c r="A66" s="61" t="s">
        <v>114</v>
      </c>
      <c r="B66" s="316">
        <v>3224</v>
      </c>
      <c r="C66" s="271" t="s">
        <v>113</v>
      </c>
      <c r="D66" s="317">
        <v>6404.65</v>
      </c>
      <c r="E66" s="317">
        <v>6404.65</v>
      </c>
      <c r="F66" s="318"/>
      <c r="G66" s="36">
        <v>1679.12</v>
      </c>
      <c r="H66" s="36"/>
      <c r="I66" s="36"/>
      <c r="J66" s="36"/>
      <c r="K66" s="36"/>
      <c r="L66" s="374">
        <v>97.7</v>
      </c>
      <c r="M66" s="72"/>
      <c r="N66" s="72">
        <v>1081.94</v>
      </c>
      <c r="O66" s="41">
        <f t="shared" si="5"/>
        <v>2858.76</v>
      </c>
    </row>
    <row r="67" spans="1:17" x14ac:dyDescent="0.25">
      <c r="A67" s="61" t="s">
        <v>112</v>
      </c>
      <c r="B67" s="316">
        <v>3225</v>
      </c>
      <c r="C67" s="272" t="s">
        <v>39</v>
      </c>
      <c r="D67" s="141">
        <v>3530.89</v>
      </c>
      <c r="E67" s="141">
        <v>3530.89</v>
      </c>
      <c r="F67" s="318"/>
      <c r="G67" s="36"/>
      <c r="H67" s="36"/>
      <c r="I67" s="36"/>
      <c r="J67" s="36"/>
      <c r="K67" s="36"/>
      <c r="L67" s="374">
        <v>238.5</v>
      </c>
      <c r="M67" s="72"/>
      <c r="N67" s="72"/>
      <c r="O67" s="41">
        <f t="shared" si="5"/>
        <v>238.5</v>
      </c>
    </row>
    <row r="68" spans="1:17" ht="13.8" thickBot="1" x14ac:dyDescent="0.3">
      <c r="A68" s="61" t="s">
        <v>111</v>
      </c>
      <c r="B68" s="316">
        <v>3227</v>
      </c>
      <c r="C68" s="273" t="s">
        <v>110</v>
      </c>
      <c r="D68" s="319">
        <v>189</v>
      </c>
      <c r="E68" s="319">
        <v>189</v>
      </c>
      <c r="F68" s="318"/>
      <c r="G68" s="36"/>
      <c r="H68" s="34"/>
      <c r="I68" s="34"/>
      <c r="J68" s="34"/>
      <c r="K68" s="34"/>
      <c r="L68" s="34"/>
      <c r="M68" s="72"/>
      <c r="N68" s="72"/>
      <c r="O68" s="323">
        <f t="shared" si="5"/>
        <v>0</v>
      </c>
    </row>
    <row r="69" spans="1:17" ht="13.8" thickBot="1" x14ac:dyDescent="0.3">
      <c r="A69" s="70"/>
      <c r="B69" s="321"/>
      <c r="C69" s="270" t="s">
        <v>31</v>
      </c>
      <c r="D69" s="144">
        <v>64124.020000000004</v>
      </c>
      <c r="E69" s="144">
        <v>65464.3</v>
      </c>
      <c r="F69" s="67">
        <f>SUM(F70:F78)</f>
        <v>0</v>
      </c>
      <c r="G69" s="65">
        <f>SUM(G70:G78)</f>
        <v>27473.819999999996</v>
      </c>
      <c r="H69" s="65"/>
      <c r="I69" s="65">
        <f>SUM(I70:I78)</f>
        <v>0</v>
      </c>
      <c r="J69" s="65"/>
      <c r="K69" s="65">
        <f>SUM(K70:K78)</f>
        <v>0</v>
      </c>
      <c r="L69" s="65">
        <f>SUM(L70:L78)</f>
        <v>9287.6299999999992</v>
      </c>
      <c r="M69" s="82"/>
      <c r="N69" s="82">
        <f>SUM(N70:N78)</f>
        <v>0</v>
      </c>
      <c r="O69" s="378">
        <f t="shared" si="5"/>
        <v>36761.449999999997</v>
      </c>
    </row>
    <row r="70" spans="1:17" x14ac:dyDescent="0.25">
      <c r="A70" s="61" t="s">
        <v>109</v>
      </c>
      <c r="B70" s="316">
        <v>3231</v>
      </c>
      <c r="C70" s="271" t="s">
        <v>53</v>
      </c>
      <c r="D70" s="317">
        <v>7475.27</v>
      </c>
      <c r="E70" s="317">
        <v>7475.27</v>
      </c>
      <c r="F70" s="320"/>
      <c r="G70" s="36">
        <v>1786.12</v>
      </c>
      <c r="H70" s="36"/>
      <c r="I70" s="36"/>
      <c r="J70" s="36"/>
      <c r="K70" s="36"/>
      <c r="L70" s="34"/>
      <c r="M70" s="72"/>
      <c r="N70" s="72"/>
      <c r="O70" s="322">
        <f t="shared" si="5"/>
        <v>1786.12</v>
      </c>
    </row>
    <row r="71" spans="1:17" x14ac:dyDescent="0.25">
      <c r="A71" s="61" t="s">
        <v>108</v>
      </c>
      <c r="B71" s="316">
        <v>3232</v>
      </c>
      <c r="C71" s="271" t="s">
        <v>54</v>
      </c>
      <c r="D71" s="317">
        <v>19027.190000000002</v>
      </c>
      <c r="E71" s="317">
        <v>19027.190000000002</v>
      </c>
      <c r="F71" s="318"/>
      <c r="G71" s="36">
        <v>3842.7</v>
      </c>
      <c r="H71" s="36"/>
      <c r="I71" s="36"/>
      <c r="J71" s="36"/>
      <c r="K71" s="36"/>
      <c r="L71" s="34">
        <v>323.38</v>
      </c>
      <c r="M71" s="72"/>
      <c r="N71" s="72"/>
      <c r="O71" s="30">
        <f t="shared" si="5"/>
        <v>4166.08</v>
      </c>
    </row>
    <row r="72" spans="1:17" x14ac:dyDescent="0.25">
      <c r="A72" s="61" t="s">
        <v>107</v>
      </c>
      <c r="B72" s="316">
        <v>3233</v>
      </c>
      <c r="C72" s="271" t="s">
        <v>106</v>
      </c>
      <c r="D72" s="317">
        <v>600</v>
      </c>
      <c r="E72" s="317">
        <v>600</v>
      </c>
      <c r="F72" s="318"/>
      <c r="G72" s="36"/>
      <c r="H72" s="36"/>
      <c r="I72" s="36"/>
      <c r="J72" s="36"/>
      <c r="K72" s="36"/>
      <c r="L72" s="34">
        <v>73.75</v>
      </c>
      <c r="M72" s="72"/>
      <c r="N72" s="72"/>
      <c r="O72" s="30">
        <f t="shared" si="5"/>
        <v>73.75</v>
      </c>
    </row>
    <row r="73" spans="1:17" x14ac:dyDescent="0.25">
      <c r="A73" s="61" t="s">
        <v>105</v>
      </c>
      <c r="B73" s="316">
        <v>3234</v>
      </c>
      <c r="C73" s="271" t="s">
        <v>55</v>
      </c>
      <c r="D73" s="317">
        <v>7310.51</v>
      </c>
      <c r="E73" s="317">
        <v>7310.51</v>
      </c>
      <c r="F73" s="318"/>
      <c r="G73" s="36">
        <v>3802.18</v>
      </c>
      <c r="H73" s="36"/>
      <c r="I73" s="36"/>
      <c r="J73" s="36"/>
      <c r="K73" s="36"/>
      <c r="L73" s="34"/>
      <c r="M73" s="72"/>
      <c r="N73" s="72"/>
      <c r="O73" s="30">
        <f t="shared" si="5"/>
        <v>3802.18</v>
      </c>
    </row>
    <row r="74" spans="1:17" x14ac:dyDescent="0.25">
      <c r="A74" s="61" t="s">
        <v>104</v>
      </c>
      <c r="B74" s="316">
        <v>3235</v>
      </c>
      <c r="C74" s="272" t="s">
        <v>41</v>
      </c>
      <c r="D74" s="141">
        <v>10000</v>
      </c>
      <c r="E74" s="141">
        <v>10000</v>
      </c>
      <c r="F74" s="318"/>
      <c r="G74" s="36">
        <v>7543.85</v>
      </c>
      <c r="H74" s="36"/>
      <c r="I74" s="36"/>
      <c r="J74" s="36"/>
      <c r="K74" s="36"/>
      <c r="L74" s="34">
        <v>570</v>
      </c>
      <c r="M74" s="72"/>
      <c r="N74" s="72"/>
      <c r="O74" s="30">
        <f t="shared" si="5"/>
        <v>8113.85</v>
      </c>
    </row>
    <row r="75" spans="1:17" x14ac:dyDescent="0.25">
      <c r="A75" s="61" t="s">
        <v>103</v>
      </c>
      <c r="B75" s="316">
        <v>3236</v>
      </c>
      <c r="C75" s="271" t="s">
        <v>62</v>
      </c>
      <c r="D75" s="317">
        <v>4522.4799999999996</v>
      </c>
      <c r="E75" s="317">
        <v>4590</v>
      </c>
      <c r="F75" s="318"/>
      <c r="G75" s="36">
        <v>3890</v>
      </c>
      <c r="H75" s="36"/>
      <c r="I75" s="36"/>
      <c r="J75" s="36"/>
      <c r="K75" s="36"/>
      <c r="L75" s="34"/>
      <c r="M75" s="72"/>
      <c r="N75" s="72"/>
      <c r="O75" s="30">
        <f t="shared" si="5"/>
        <v>3890</v>
      </c>
    </row>
    <row r="76" spans="1:17" x14ac:dyDescent="0.25">
      <c r="A76" s="61" t="s">
        <v>102</v>
      </c>
      <c r="B76" s="316">
        <v>3237</v>
      </c>
      <c r="C76" s="271" t="s">
        <v>40</v>
      </c>
      <c r="D76" s="317">
        <v>9756.52</v>
      </c>
      <c r="E76" s="317">
        <v>11029.28</v>
      </c>
      <c r="F76" s="318"/>
      <c r="G76" s="36">
        <v>3483.07</v>
      </c>
      <c r="H76" s="36"/>
      <c r="I76" s="36"/>
      <c r="J76" s="36"/>
      <c r="K76" s="36"/>
      <c r="L76" s="34">
        <v>8320.5</v>
      </c>
      <c r="M76" s="72"/>
      <c r="N76" s="72"/>
      <c r="O76" s="30">
        <f t="shared" si="5"/>
        <v>11803.57</v>
      </c>
    </row>
    <row r="77" spans="1:17" x14ac:dyDescent="0.25">
      <c r="A77" s="61" t="s">
        <v>101</v>
      </c>
      <c r="B77" s="316">
        <v>3238</v>
      </c>
      <c r="C77" s="271" t="s">
        <v>56</v>
      </c>
      <c r="D77" s="317">
        <v>4402.05</v>
      </c>
      <c r="E77" s="317">
        <v>4402.05</v>
      </c>
      <c r="F77" s="318"/>
      <c r="G77" s="36">
        <v>2425.85</v>
      </c>
      <c r="H77" s="36"/>
      <c r="I77" s="36"/>
      <c r="J77" s="36"/>
      <c r="K77" s="36"/>
      <c r="L77" s="34"/>
      <c r="M77" s="72"/>
      <c r="N77" s="72"/>
      <c r="O77" s="30">
        <f t="shared" si="5"/>
        <v>2425.85</v>
      </c>
    </row>
    <row r="78" spans="1:17" x14ac:dyDescent="0.25">
      <c r="A78" s="61" t="s">
        <v>100</v>
      </c>
      <c r="B78" s="316">
        <v>3239</v>
      </c>
      <c r="C78" s="271" t="s">
        <v>63</v>
      </c>
      <c r="D78" s="317">
        <v>1030</v>
      </c>
      <c r="E78" s="317">
        <v>1030</v>
      </c>
      <c r="F78" s="318"/>
      <c r="G78" s="36">
        <v>700.05</v>
      </c>
      <c r="H78" s="36"/>
      <c r="I78" s="36"/>
      <c r="J78" s="36"/>
      <c r="K78" s="36"/>
      <c r="L78" s="34"/>
      <c r="M78" s="72"/>
      <c r="N78" s="72"/>
      <c r="O78" s="30">
        <f t="shared" si="5"/>
        <v>700.05</v>
      </c>
    </row>
    <row r="79" spans="1:17" x14ac:dyDescent="0.25">
      <c r="A79" s="70"/>
      <c r="B79" s="321"/>
      <c r="C79" s="274" t="s">
        <v>37</v>
      </c>
      <c r="D79" s="139">
        <v>10770.86</v>
      </c>
      <c r="E79" s="139">
        <v>12451.130000000001</v>
      </c>
      <c r="F79" s="67">
        <f>SUM(F81:F86)</f>
        <v>0</v>
      </c>
      <c r="G79" s="65">
        <f>SUM(G81:G86)+G80</f>
        <v>4367.17</v>
      </c>
      <c r="H79" s="65"/>
      <c r="I79" s="65">
        <f>SUM(I81:I86)</f>
        <v>0</v>
      </c>
      <c r="J79" s="65"/>
      <c r="K79" s="65">
        <f>SUM(K81:K86)</f>
        <v>0</v>
      </c>
      <c r="L79" s="65">
        <f>SUM(L81:L86)</f>
        <v>493.85</v>
      </c>
      <c r="M79" s="82"/>
      <c r="N79" s="82">
        <f>SUM(N81:N86)</f>
        <v>0</v>
      </c>
      <c r="O79" s="64">
        <f t="shared" si="5"/>
        <v>4861.0200000000004</v>
      </c>
      <c r="Q79" s="340"/>
    </row>
    <row r="80" spans="1:17" x14ac:dyDescent="0.25">
      <c r="A80" s="76" t="s">
        <v>99</v>
      </c>
      <c r="B80" s="324">
        <v>3291</v>
      </c>
      <c r="C80" s="275" t="s">
        <v>249</v>
      </c>
      <c r="D80" s="325">
        <v>0</v>
      </c>
      <c r="E80" s="325">
        <v>350</v>
      </c>
      <c r="F80" s="375"/>
      <c r="G80" s="326">
        <v>350</v>
      </c>
      <c r="H80" s="376"/>
      <c r="I80" s="376"/>
      <c r="J80" s="376"/>
      <c r="K80" s="376"/>
      <c r="L80" s="376"/>
      <c r="M80" s="376"/>
      <c r="N80" s="377"/>
      <c r="O80" s="30">
        <f t="shared" si="5"/>
        <v>350</v>
      </c>
    </row>
    <row r="81" spans="1:18" x14ac:dyDescent="0.25">
      <c r="A81" s="61" t="s">
        <v>98</v>
      </c>
      <c r="B81" s="316">
        <v>3292</v>
      </c>
      <c r="C81" s="276" t="s">
        <v>65</v>
      </c>
      <c r="D81" s="141">
        <v>3889.01</v>
      </c>
      <c r="E81" s="141">
        <v>3889.01</v>
      </c>
      <c r="F81" s="368"/>
      <c r="G81" s="79"/>
      <c r="H81" s="79"/>
      <c r="I81" s="79"/>
      <c r="J81" s="79"/>
      <c r="K81" s="79"/>
      <c r="L81" s="78">
        <v>126.54</v>
      </c>
      <c r="M81" s="77"/>
      <c r="N81" s="77"/>
      <c r="O81" s="30">
        <f t="shared" si="5"/>
        <v>126.54</v>
      </c>
    </row>
    <row r="82" spans="1:18" x14ac:dyDescent="0.25">
      <c r="A82" s="61" t="s">
        <v>97</v>
      </c>
      <c r="B82" s="316">
        <v>3293</v>
      </c>
      <c r="C82" s="271" t="s">
        <v>57</v>
      </c>
      <c r="D82" s="317">
        <v>6389.41</v>
      </c>
      <c r="E82" s="317">
        <v>6389.41</v>
      </c>
      <c r="F82" s="320"/>
      <c r="G82" s="36">
        <v>2378.8000000000002</v>
      </c>
      <c r="H82" s="36"/>
      <c r="I82" s="36"/>
      <c r="J82" s="36"/>
      <c r="K82" s="36"/>
      <c r="L82" s="34">
        <v>303.58999999999997</v>
      </c>
      <c r="M82" s="72"/>
      <c r="N82" s="72"/>
      <c r="O82" s="30">
        <f t="shared" si="5"/>
        <v>2682.3900000000003</v>
      </c>
    </row>
    <row r="83" spans="1:18" x14ac:dyDescent="0.25">
      <c r="A83" s="61"/>
      <c r="B83" s="316"/>
      <c r="C83" s="272" t="s">
        <v>96</v>
      </c>
      <c r="D83" s="141">
        <v>0</v>
      </c>
      <c r="E83" s="141">
        <v>1330.27</v>
      </c>
      <c r="F83" s="320"/>
      <c r="G83" s="36">
        <v>1330.27</v>
      </c>
      <c r="H83" s="36"/>
      <c r="I83" s="36"/>
      <c r="J83" s="36"/>
      <c r="K83" s="36"/>
      <c r="L83" s="34"/>
      <c r="M83" s="72"/>
      <c r="N83" s="72"/>
      <c r="O83" s="30">
        <f t="shared" si="5"/>
        <v>1330.27</v>
      </c>
    </row>
    <row r="84" spans="1:18" x14ac:dyDescent="0.25">
      <c r="A84" s="61" t="s">
        <v>95</v>
      </c>
      <c r="B84" s="316">
        <v>3294</v>
      </c>
      <c r="C84" s="272" t="s">
        <v>66</v>
      </c>
      <c r="D84" s="141">
        <v>33.18</v>
      </c>
      <c r="E84" s="141">
        <v>33.18</v>
      </c>
      <c r="F84" s="318"/>
      <c r="G84" s="36"/>
      <c r="H84" s="36"/>
      <c r="I84" s="36"/>
      <c r="J84" s="36"/>
      <c r="K84" s="36"/>
      <c r="L84" s="34"/>
      <c r="M84" s="72"/>
      <c r="N84" s="72"/>
      <c r="O84" s="30">
        <f t="shared" si="5"/>
        <v>0</v>
      </c>
    </row>
    <row r="85" spans="1:18" x14ac:dyDescent="0.25">
      <c r="A85" s="61" t="s">
        <v>94</v>
      </c>
      <c r="B85" s="327">
        <v>3295</v>
      </c>
      <c r="C85" s="276" t="s">
        <v>67</v>
      </c>
      <c r="D85" s="141">
        <v>326.54000000000002</v>
      </c>
      <c r="E85" s="141">
        <v>326.54000000000002</v>
      </c>
      <c r="F85" s="318"/>
      <c r="G85" s="36"/>
      <c r="H85" s="36"/>
      <c r="I85" s="36"/>
      <c r="J85" s="36"/>
      <c r="K85" s="36"/>
      <c r="L85" s="34">
        <v>63.72</v>
      </c>
      <c r="M85" s="72"/>
      <c r="N85" s="72"/>
      <c r="O85" s="30">
        <f t="shared" si="5"/>
        <v>63.72</v>
      </c>
    </row>
    <row r="86" spans="1:18" x14ac:dyDescent="0.25">
      <c r="A86" s="61" t="s">
        <v>93</v>
      </c>
      <c r="B86" s="316">
        <v>3299</v>
      </c>
      <c r="C86" s="271" t="s">
        <v>37</v>
      </c>
      <c r="D86" s="317">
        <v>132.72</v>
      </c>
      <c r="E86" s="317">
        <v>132.72</v>
      </c>
      <c r="F86" s="318"/>
      <c r="G86" s="36">
        <v>308.10000000000002</v>
      </c>
      <c r="H86" s="36"/>
      <c r="I86" s="36"/>
      <c r="J86" s="36"/>
      <c r="K86" s="36"/>
      <c r="L86" s="34"/>
      <c r="M86" s="72"/>
      <c r="N86" s="72"/>
      <c r="O86" s="30">
        <f t="shared" si="5"/>
        <v>308.10000000000002</v>
      </c>
    </row>
    <row r="87" spans="1:18" x14ac:dyDescent="0.25">
      <c r="A87" s="70"/>
      <c r="B87" s="321"/>
      <c r="C87" s="274" t="s">
        <v>38</v>
      </c>
      <c r="D87" s="139">
        <v>996.33</v>
      </c>
      <c r="E87" s="139">
        <v>996.33</v>
      </c>
      <c r="F87" s="67">
        <f t="shared" ref="F87:N87" si="6">F88</f>
        <v>0</v>
      </c>
      <c r="G87" s="65">
        <f t="shared" si="6"/>
        <v>457.33</v>
      </c>
      <c r="H87" s="65"/>
      <c r="I87" s="65">
        <f t="shared" si="6"/>
        <v>0</v>
      </c>
      <c r="J87" s="65"/>
      <c r="K87" s="65">
        <f t="shared" si="6"/>
        <v>0</v>
      </c>
      <c r="L87" s="65">
        <f t="shared" si="6"/>
        <v>242.54</v>
      </c>
      <c r="M87" s="65"/>
      <c r="N87" s="65">
        <f t="shared" si="6"/>
        <v>0</v>
      </c>
      <c r="O87" s="64">
        <f>SUM(O88:O88)</f>
        <v>699.87</v>
      </c>
    </row>
    <row r="88" spans="1:18" x14ac:dyDescent="0.25">
      <c r="A88" s="61" t="s">
        <v>92</v>
      </c>
      <c r="B88" s="316">
        <v>3431</v>
      </c>
      <c r="C88" s="271" t="s">
        <v>68</v>
      </c>
      <c r="D88" s="317">
        <v>996.33</v>
      </c>
      <c r="E88" s="317">
        <v>996.33</v>
      </c>
      <c r="F88" s="318"/>
      <c r="G88" s="36">
        <v>457.33</v>
      </c>
      <c r="H88" s="36"/>
      <c r="I88" s="36"/>
      <c r="J88" s="36"/>
      <c r="K88" s="36"/>
      <c r="L88" s="34">
        <v>242.54</v>
      </c>
      <c r="M88" s="72"/>
      <c r="N88" s="62"/>
      <c r="O88" s="30">
        <f>SUM(F88:N88)</f>
        <v>699.87</v>
      </c>
      <c r="R88" s="264"/>
    </row>
    <row r="89" spans="1:18" ht="13.8" thickBot="1" x14ac:dyDescent="0.3">
      <c r="A89" s="58"/>
      <c r="B89" s="329"/>
      <c r="C89" s="277" t="s">
        <v>70</v>
      </c>
      <c r="D89" s="330">
        <v>661.5</v>
      </c>
      <c r="E89" s="330">
        <v>715.5</v>
      </c>
      <c r="F89" s="331">
        <f>F90</f>
        <v>715.5</v>
      </c>
      <c r="G89" s="55"/>
      <c r="H89" s="55"/>
      <c r="I89" s="55"/>
      <c r="J89" s="55"/>
      <c r="K89" s="55"/>
      <c r="L89" s="55"/>
      <c r="M89" s="55"/>
      <c r="N89" s="55"/>
      <c r="O89" s="54">
        <f>O90</f>
        <v>715.5</v>
      </c>
    </row>
    <row r="90" spans="1:18" ht="13.8" thickBot="1" x14ac:dyDescent="0.3">
      <c r="A90" s="53" t="s">
        <v>90</v>
      </c>
      <c r="B90" s="379">
        <v>3812</v>
      </c>
      <c r="C90" s="278" t="s">
        <v>70</v>
      </c>
      <c r="D90" s="328">
        <v>661.5</v>
      </c>
      <c r="E90" s="328">
        <v>715.5</v>
      </c>
      <c r="F90" s="318">
        <v>715.5</v>
      </c>
      <c r="G90" s="49"/>
      <c r="H90" s="49"/>
      <c r="I90" s="49"/>
      <c r="J90" s="49"/>
      <c r="K90" s="49"/>
      <c r="L90" s="49"/>
      <c r="M90" s="49"/>
      <c r="N90" s="49"/>
      <c r="O90" s="48">
        <f t="shared" ref="O90:O99" si="7">SUM(F90:N90)</f>
        <v>715.5</v>
      </c>
    </row>
    <row r="91" spans="1:18" ht="13.8" thickBot="1" x14ac:dyDescent="0.3">
      <c r="A91" s="47"/>
      <c r="B91" s="332"/>
      <c r="C91" s="279" t="s">
        <v>73</v>
      </c>
      <c r="D91" s="380">
        <v>9863</v>
      </c>
      <c r="E91" s="398">
        <v>22591.45</v>
      </c>
      <c r="F91" s="381">
        <f>F92+F94+F95+F96+F97+F98</f>
        <v>0</v>
      </c>
      <c r="G91" s="333">
        <f>G92+G94+G95+G96+G97+G98</f>
        <v>0</v>
      </c>
      <c r="H91" s="44"/>
      <c r="I91" s="44">
        <f>I92+I94+I95+I96+I97</f>
        <v>0</v>
      </c>
      <c r="J91" s="44"/>
      <c r="K91" s="44">
        <f>K92+K94+K95+K96+K97</f>
        <v>0</v>
      </c>
      <c r="L91" s="44">
        <f>L92+L94+L95+L96+L97+L93</f>
        <v>594.98</v>
      </c>
      <c r="M91" s="44"/>
      <c r="N91" s="44">
        <f>N92+N94+N95+N96+N97+N99+N93</f>
        <v>0</v>
      </c>
      <c r="O91" s="43">
        <f t="shared" si="7"/>
        <v>594.98</v>
      </c>
    </row>
    <row r="92" spans="1:18" x14ac:dyDescent="0.25">
      <c r="A92" s="61" t="s">
        <v>89</v>
      </c>
      <c r="B92" s="334">
        <v>4221</v>
      </c>
      <c r="C92" s="382" t="s">
        <v>88</v>
      </c>
      <c r="D92" s="383">
        <v>3000</v>
      </c>
      <c r="E92" s="399">
        <v>3000</v>
      </c>
      <c r="F92" s="384"/>
      <c r="G92" s="42"/>
      <c r="H92" s="203"/>
      <c r="I92" s="203"/>
      <c r="J92" s="203"/>
      <c r="K92" s="203"/>
      <c r="L92" s="203">
        <v>594.98</v>
      </c>
      <c r="M92" s="280"/>
      <c r="N92" s="281"/>
      <c r="O92" s="41">
        <f t="shared" si="7"/>
        <v>594.98</v>
      </c>
    </row>
    <row r="93" spans="1:18" x14ac:dyDescent="0.25">
      <c r="A93" s="61"/>
      <c r="B93" s="335">
        <v>4221</v>
      </c>
      <c r="C93" s="336" t="s">
        <v>216</v>
      </c>
      <c r="D93" s="385">
        <v>0</v>
      </c>
      <c r="E93" s="400">
        <v>11641.45</v>
      </c>
      <c r="F93" s="384"/>
      <c r="G93" s="42"/>
      <c r="H93" s="203"/>
      <c r="I93" s="203"/>
      <c r="J93" s="203"/>
      <c r="K93" s="203"/>
      <c r="L93" s="386"/>
      <c r="M93" s="280"/>
      <c r="N93" s="387"/>
      <c r="O93" s="41">
        <f t="shared" si="7"/>
        <v>0</v>
      </c>
    </row>
    <row r="94" spans="1:18" x14ac:dyDescent="0.25">
      <c r="A94" s="61" t="s">
        <v>87</v>
      </c>
      <c r="B94" s="337">
        <v>4222</v>
      </c>
      <c r="C94" s="282" t="s">
        <v>86</v>
      </c>
      <c r="D94" s="388">
        <v>2000</v>
      </c>
      <c r="E94" s="401">
        <v>2000</v>
      </c>
      <c r="F94" s="389"/>
      <c r="G94" s="36"/>
      <c r="H94" s="34"/>
      <c r="I94" s="34"/>
      <c r="J94" s="34"/>
      <c r="K94" s="34"/>
      <c r="L94" s="34"/>
      <c r="M94" s="72"/>
      <c r="N94" s="283"/>
      <c r="O94" s="30">
        <f t="shared" si="7"/>
        <v>0</v>
      </c>
    </row>
    <row r="95" spans="1:18" x14ac:dyDescent="0.25">
      <c r="A95" s="61" t="s">
        <v>85</v>
      </c>
      <c r="B95" s="337">
        <v>4223</v>
      </c>
      <c r="C95" s="282" t="s">
        <v>84</v>
      </c>
      <c r="D95" s="388">
        <v>3000</v>
      </c>
      <c r="E95" s="401">
        <v>3000</v>
      </c>
      <c r="F95" s="389"/>
      <c r="G95" s="36"/>
      <c r="H95" s="34"/>
      <c r="I95" s="34"/>
      <c r="J95" s="34"/>
      <c r="K95" s="34"/>
      <c r="L95" s="34"/>
      <c r="M95" s="72"/>
      <c r="N95" s="283"/>
      <c r="O95" s="30">
        <f t="shared" si="7"/>
        <v>0</v>
      </c>
    </row>
    <row r="96" spans="1:18" x14ac:dyDescent="0.25">
      <c r="A96" s="61" t="s">
        <v>83</v>
      </c>
      <c r="B96" s="337">
        <v>4231</v>
      </c>
      <c r="C96" s="284" t="s">
        <v>225</v>
      </c>
      <c r="D96" s="390">
        <v>0</v>
      </c>
      <c r="E96" s="402">
        <v>0</v>
      </c>
      <c r="F96" s="389"/>
      <c r="G96" s="36"/>
      <c r="H96" s="34"/>
      <c r="I96" s="34"/>
      <c r="J96" s="34"/>
      <c r="K96" s="34"/>
      <c r="L96" s="34"/>
      <c r="M96" s="72"/>
      <c r="N96" s="283"/>
      <c r="O96" s="30">
        <f t="shared" si="7"/>
        <v>0</v>
      </c>
    </row>
    <row r="97" spans="1:15" x14ac:dyDescent="0.25">
      <c r="A97" s="61" t="s">
        <v>82</v>
      </c>
      <c r="B97" s="316">
        <v>4241</v>
      </c>
      <c r="C97" s="282" t="s">
        <v>69</v>
      </c>
      <c r="D97" s="388">
        <v>1200</v>
      </c>
      <c r="E97" s="401">
        <v>500</v>
      </c>
      <c r="F97" s="389"/>
      <c r="G97" s="36"/>
      <c r="H97" s="34"/>
      <c r="I97" s="34"/>
      <c r="J97" s="34"/>
      <c r="K97" s="34"/>
      <c r="L97" s="34"/>
      <c r="M97" s="72"/>
      <c r="N97" s="283"/>
      <c r="O97" s="30">
        <f t="shared" si="7"/>
        <v>0</v>
      </c>
    </row>
    <row r="98" spans="1:15" x14ac:dyDescent="0.25">
      <c r="A98" s="61"/>
      <c r="B98" s="337"/>
      <c r="C98" s="282" t="s">
        <v>229</v>
      </c>
      <c r="D98" s="71">
        <v>663</v>
      </c>
      <c r="E98" s="403">
        <v>2450</v>
      </c>
      <c r="F98" s="389"/>
      <c r="G98" s="36"/>
      <c r="H98" s="34"/>
      <c r="I98" s="34"/>
      <c r="J98" s="34"/>
      <c r="K98" s="34"/>
      <c r="L98" s="34"/>
      <c r="M98" s="72"/>
      <c r="N98" s="283"/>
      <c r="O98" s="30">
        <f t="shared" si="7"/>
        <v>0</v>
      </c>
    </row>
    <row r="99" spans="1:15" ht="13.8" thickBot="1" x14ac:dyDescent="0.3">
      <c r="A99" s="61" t="s">
        <v>81</v>
      </c>
      <c r="B99" s="338">
        <v>4241</v>
      </c>
      <c r="C99" s="285" t="s">
        <v>80</v>
      </c>
      <c r="D99" s="391">
        <v>0</v>
      </c>
      <c r="E99" s="404">
        <v>0</v>
      </c>
      <c r="F99" s="392"/>
      <c r="G99" s="32"/>
      <c r="H99" s="286"/>
      <c r="I99" s="286"/>
      <c r="J99" s="286"/>
      <c r="K99" s="286"/>
      <c r="L99" s="286"/>
      <c r="M99" s="31"/>
      <c r="N99" s="31"/>
      <c r="O99" s="30">
        <f t="shared" si="7"/>
        <v>0</v>
      </c>
    </row>
    <row r="100" spans="1:15" ht="13.8" thickBot="1" x14ac:dyDescent="0.3">
      <c r="A100" s="465" t="s">
        <v>79</v>
      </c>
      <c r="B100" s="461"/>
      <c r="C100" s="461"/>
      <c r="D100" s="339">
        <v>2319429.1800000002</v>
      </c>
      <c r="E100" s="339">
        <v>2396588.6200000006</v>
      </c>
      <c r="F100" s="27">
        <f>F38+F53+F61+F69+F79+F87+F91+F89</f>
        <v>949303.14</v>
      </c>
      <c r="G100" s="393">
        <f t="shared" ref="G100:N100" si="8">G38+G53+G61+G69+G79+G87+G91</f>
        <v>77815.929999999993</v>
      </c>
      <c r="H100" s="29">
        <f t="shared" si="8"/>
        <v>14211.600000000002</v>
      </c>
      <c r="I100" s="29">
        <f t="shared" si="8"/>
        <v>4313.25</v>
      </c>
      <c r="J100" s="29">
        <f t="shared" si="8"/>
        <v>761.18999999999994</v>
      </c>
      <c r="K100" s="29">
        <f t="shared" si="8"/>
        <v>0</v>
      </c>
      <c r="L100" s="29">
        <f t="shared" si="8"/>
        <v>90871.83</v>
      </c>
      <c r="M100" s="29">
        <f t="shared" si="8"/>
        <v>0</v>
      </c>
      <c r="N100" s="28">
        <f t="shared" si="8"/>
        <v>1420.17</v>
      </c>
      <c r="O100" s="27">
        <f>F100+G100+H100+I100+J100+K100+L100+M100+N100</f>
        <v>1138697.1099999999</v>
      </c>
    </row>
    <row r="101" spans="1:15" ht="13.8" thickBot="1" x14ac:dyDescent="0.3">
      <c r="A101" s="466" t="s">
        <v>78</v>
      </c>
      <c r="B101" s="467"/>
      <c r="C101" s="467"/>
      <c r="D101" s="394">
        <v>0</v>
      </c>
      <c r="E101" s="394">
        <v>108181.83999999939</v>
      </c>
      <c r="F101" s="24">
        <f t="shared" ref="F101:O101" si="9">F36-F100</f>
        <v>-9705.109999999986</v>
      </c>
      <c r="G101" s="395">
        <f t="shared" si="9"/>
        <v>-12365.089999999997</v>
      </c>
      <c r="H101" s="26">
        <f t="shared" si="9"/>
        <v>-472.84000000000196</v>
      </c>
      <c r="I101" s="26">
        <f t="shared" si="9"/>
        <v>0</v>
      </c>
      <c r="J101" s="26">
        <f t="shared" si="9"/>
        <v>0</v>
      </c>
      <c r="K101" s="26">
        <f t="shared" si="9"/>
        <v>0</v>
      </c>
      <c r="L101" s="26">
        <f t="shared" si="9"/>
        <v>20993.61</v>
      </c>
      <c r="M101" s="26">
        <f t="shared" si="9"/>
        <v>0</v>
      </c>
      <c r="N101" s="25">
        <f t="shared" si="9"/>
        <v>-1318.17</v>
      </c>
      <c r="O101" s="24">
        <f t="shared" si="9"/>
        <v>-2867.6000000000931</v>
      </c>
    </row>
    <row r="102" spans="1:15" ht="13.8" x14ac:dyDescent="0.25">
      <c r="B102" s="16"/>
      <c r="C102" s="22"/>
      <c r="D102" s="22"/>
      <c r="E102" s="22"/>
      <c r="F102" s="16"/>
      <c r="G102" s="16"/>
      <c r="H102" s="16"/>
      <c r="I102" s="16"/>
      <c r="J102" s="16"/>
      <c r="K102" s="16"/>
      <c r="L102" s="23"/>
      <c r="M102" s="23"/>
      <c r="N102" s="23"/>
      <c r="O102" s="21"/>
    </row>
    <row r="103" spans="1:15" ht="13.8" x14ac:dyDescent="0.25">
      <c r="A103" s="15"/>
      <c r="B103" s="16"/>
      <c r="C103" s="22"/>
      <c r="D103" s="22"/>
      <c r="E103" s="22"/>
      <c r="F103" s="468" t="s">
        <v>77</v>
      </c>
      <c r="G103" s="468"/>
      <c r="H103" s="468"/>
      <c r="I103" s="468"/>
      <c r="J103" s="468"/>
      <c r="K103" s="468"/>
      <c r="L103" s="468"/>
      <c r="M103" s="468"/>
      <c r="N103" s="468"/>
      <c r="O103" s="468"/>
    </row>
    <row r="104" spans="1:15" x14ac:dyDescent="0.25">
      <c r="C104" s="364"/>
      <c r="D104" s="364"/>
      <c r="E104" s="364"/>
      <c r="O104" s="19"/>
    </row>
    <row r="105" spans="1:15" x14ac:dyDescent="0.25">
      <c r="C105" s="364"/>
      <c r="D105" s="364"/>
      <c r="E105" s="364"/>
      <c r="F105" s="16"/>
      <c r="G105" s="16"/>
      <c r="H105" s="16"/>
      <c r="I105" s="16"/>
      <c r="J105" s="16"/>
      <c r="K105" s="16"/>
      <c r="L105" s="16"/>
      <c r="M105" s="16"/>
      <c r="N105" s="16"/>
      <c r="O105" s="21"/>
    </row>
    <row r="106" spans="1:15" x14ac:dyDescent="0.25">
      <c r="F106" s="468" t="s">
        <v>76</v>
      </c>
      <c r="G106" s="468"/>
      <c r="H106" s="468"/>
      <c r="I106" s="468"/>
      <c r="J106" s="468"/>
      <c r="K106" s="468"/>
      <c r="L106" s="468"/>
      <c r="M106" s="468"/>
      <c r="N106" s="468"/>
      <c r="O106" s="468"/>
    </row>
    <row r="107" spans="1:15" x14ac:dyDescent="0.25">
      <c r="L107" s="19"/>
      <c r="M107" s="19"/>
    </row>
    <row r="108" spans="1:15" x14ac:dyDescent="0.25">
      <c r="L108" s="20"/>
      <c r="M108" s="20"/>
    </row>
    <row r="109" spans="1:15" x14ac:dyDescent="0.25">
      <c r="B109" s="17"/>
      <c r="C109" s="450"/>
      <c r="D109" s="450"/>
      <c r="E109" s="450"/>
      <c r="F109" s="450"/>
      <c r="G109" s="396"/>
      <c r="H109" s="16"/>
      <c r="O109" s="19"/>
    </row>
    <row r="110" spans="1:15" x14ac:dyDescent="0.25">
      <c r="B110" s="17"/>
      <c r="C110" s="450"/>
      <c r="D110" s="450"/>
      <c r="E110" s="450"/>
      <c r="F110" s="450"/>
      <c r="G110" s="16"/>
      <c r="H110" s="16"/>
    </row>
    <row r="111" spans="1:15" x14ac:dyDescent="0.25">
      <c r="B111" s="17"/>
      <c r="C111" s="450"/>
      <c r="D111" s="450"/>
      <c r="E111" s="450"/>
      <c r="F111" s="450"/>
      <c r="G111" s="16"/>
      <c r="H111" s="16"/>
    </row>
    <row r="112" spans="1:15" x14ac:dyDescent="0.25">
      <c r="B112" s="18"/>
      <c r="C112" s="17"/>
      <c r="D112" s="17"/>
      <c r="E112" s="17"/>
      <c r="F112" s="17"/>
      <c r="G112" s="16"/>
      <c r="H112" s="16"/>
    </row>
    <row r="113" spans="2:14" s="14" customFormat="1" x14ac:dyDescent="0.25">
      <c r="B113" s="17"/>
      <c r="C113" s="17"/>
      <c r="D113" s="17"/>
      <c r="E113" s="17"/>
      <c r="F113" s="17"/>
      <c r="G113" s="16"/>
      <c r="H113" s="16"/>
      <c r="I113" s="15"/>
      <c r="J113" s="15"/>
      <c r="K113" s="15"/>
      <c r="L113" s="15"/>
      <c r="M113" s="15"/>
      <c r="N113" s="15"/>
    </row>
    <row r="117" spans="2:14" s="14" customFormat="1" x14ac:dyDescent="0.25">
      <c r="F117" s="15"/>
      <c r="G117" s="15"/>
      <c r="H117" s="15"/>
      <c r="I117" s="15"/>
      <c r="J117" s="15"/>
      <c r="K117" s="15"/>
      <c r="L117" s="15"/>
      <c r="M117" s="15"/>
      <c r="N117" s="19"/>
    </row>
  </sheetData>
  <mergeCells count="21">
    <mergeCell ref="C111:F111"/>
    <mergeCell ref="O12:O13"/>
    <mergeCell ref="A13:C13"/>
    <mergeCell ref="A14:O15"/>
    <mergeCell ref="A36:C36"/>
    <mergeCell ref="A37:O37"/>
    <mergeCell ref="A100:C100"/>
    <mergeCell ref="E11:E13"/>
    <mergeCell ref="A101:C101"/>
    <mergeCell ref="F103:O103"/>
    <mergeCell ref="F106:O106"/>
    <mergeCell ref="C109:F109"/>
    <mergeCell ref="C110:F110"/>
    <mergeCell ref="A1:C1"/>
    <mergeCell ref="A2:C2"/>
    <mergeCell ref="A9:O9"/>
    <mergeCell ref="A11:A12"/>
    <mergeCell ref="B11:B12"/>
    <mergeCell ref="C11:C12"/>
    <mergeCell ref="D11:D13"/>
    <mergeCell ref="F11:O11"/>
  </mergeCells>
  <pageMargins left="0.7" right="0.39" top="0.17" bottom="0.16" header="0.2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workbookViewId="0">
      <selection activeCell="G12" sqref="G12"/>
    </sheetView>
  </sheetViews>
  <sheetFormatPr defaultColWidth="8.88671875" defaultRowHeight="15.6" x14ac:dyDescent="0.3"/>
  <cols>
    <col min="1" max="4" width="8.88671875" style="3" customWidth="1"/>
    <col min="5" max="5" width="39.109375" style="3" customWidth="1"/>
    <col min="6" max="8" width="15.33203125" style="3" customWidth="1"/>
    <col min="9" max="9" width="8.88671875" style="3" customWidth="1"/>
    <col min="10" max="10" width="16.88671875" style="3" customWidth="1"/>
    <col min="11" max="11" width="11.6640625" style="3" bestFit="1" customWidth="1"/>
    <col min="12" max="14" width="12.6640625" style="3" bestFit="1" customWidth="1"/>
    <col min="15" max="15" width="8.88671875" style="3" customWidth="1"/>
    <col min="16" max="16384" width="8.88671875" style="3"/>
  </cols>
  <sheetData>
    <row r="1" spans="1:14" ht="13.2" customHeight="1" x14ac:dyDescent="0.3">
      <c r="B1" s="437" t="s">
        <v>75</v>
      </c>
      <c r="C1" s="437"/>
      <c r="D1" s="437"/>
      <c r="E1" s="437"/>
      <c r="F1" s="147"/>
      <c r="G1" s="147"/>
      <c r="H1" s="147"/>
    </row>
    <row r="2" spans="1:14" ht="13.2" customHeight="1" x14ac:dyDescent="0.3">
      <c r="B2" s="437" t="s">
        <v>158</v>
      </c>
      <c r="C2" s="437"/>
      <c r="D2" s="437"/>
      <c r="E2" s="437"/>
      <c r="F2" s="147"/>
      <c r="G2" s="147"/>
      <c r="H2" s="147"/>
    </row>
    <row r="3" spans="1:14" ht="13.2" customHeight="1" x14ac:dyDescent="0.3">
      <c r="B3" s="132"/>
      <c r="C3" s="132"/>
      <c r="D3" s="132"/>
      <c r="E3" s="132"/>
      <c r="F3" s="147"/>
      <c r="G3" s="147"/>
      <c r="H3" s="147"/>
    </row>
    <row r="4" spans="1:14" x14ac:dyDescent="0.3">
      <c r="A4" s="485" t="s">
        <v>17</v>
      </c>
      <c r="B4" s="485"/>
      <c r="C4" s="485"/>
      <c r="D4" s="485"/>
      <c r="E4" s="485"/>
      <c r="F4" s="485"/>
      <c r="G4" s="485"/>
      <c r="H4" s="485"/>
    </row>
    <row r="5" spans="1:14" ht="39.9" customHeight="1" thickBot="1" x14ac:dyDescent="0.35">
      <c r="A5" s="472" t="s">
        <v>261</v>
      </c>
      <c r="B5" s="472"/>
      <c r="C5" s="472"/>
      <c r="D5" s="472"/>
      <c r="E5" s="472"/>
      <c r="F5" s="472"/>
      <c r="G5" s="472"/>
      <c r="H5" s="472"/>
    </row>
    <row r="6" spans="1:14" ht="22.2" customHeight="1" x14ac:dyDescent="0.3">
      <c r="A6" s="473" t="s">
        <v>18</v>
      </c>
      <c r="B6" s="474"/>
      <c r="C6" s="474"/>
      <c r="D6" s="474"/>
      <c r="E6" s="474"/>
      <c r="F6" s="474"/>
      <c r="G6" s="474"/>
      <c r="H6" s="475"/>
    </row>
    <row r="7" spans="1:14" ht="39.6" customHeight="1" x14ac:dyDescent="0.3">
      <c r="A7" s="476" t="s">
        <v>0</v>
      </c>
      <c r="B7" s="477"/>
      <c r="C7" s="477"/>
      <c r="D7" s="477"/>
      <c r="E7" s="478"/>
      <c r="F7" s="148" t="s">
        <v>230</v>
      </c>
      <c r="G7" s="148" t="s">
        <v>48</v>
      </c>
      <c r="H7" s="174" t="s">
        <v>262</v>
      </c>
    </row>
    <row r="8" spans="1:14" ht="22.2" customHeight="1" x14ac:dyDescent="0.3">
      <c r="A8" s="479" t="s">
        <v>1</v>
      </c>
      <c r="B8" s="480"/>
      <c r="C8" s="480"/>
      <c r="D8" s="480"/>
      <c r="E8" s="481"/>
      <c r="F8" s="153">
        <f t="shared" ref="F8:H8" si="0">SUM(F9:F10)</f>
        <v>1066495.4099999999</v>
      </c>
      <c r="G8" s="153">
        <f t="shared" si="0"/>
        <v>2504770.46</v>
      </c>
      <c r="H8" s="175">
        <f t="shared" si="0"/>
        <v>1135829.51</v>
      </c>
      <c r="J8" s="4"/>
    </row>
    <row r="9" spans="1:14" ht="22.2" customHeight="1" x14ac:dyDescent="0.3">
      <c r="A9" s="482" t="s">
        <v>2</v>
      </c>
      <c r="B9" s="483"/>
      <c r="C9" s="483"/>
      <c r="D9" s="483"/>
      <c r="E9" s="484"/>
      <c r="F9" s="149">
        <v>1066495.4099999999</v>
      </c>
      <c r="G9" s="149">
        <v>2504770.46</v>
      </c>
      <c r="H9" s="176">
        <v>1135829.51</v>
      </c>
      <c r="J9" s="5"/>
      <c r="K9" s="5"/>
      <c r="L9" s="5"/>
      <c r="M9" s="5"/>
    </row>
    <row r="10" spans="1:14" ht="22.2" customHeight="1" x14ac:dyDescent="0.3">
      <c r="A10" s="498" t="s">
        <v>3</v>
      </c>
      <c r="B10" s="499"/>
      <c r="C10" s="499"/>
      <c r="D10" s="499"/>
      <c r="E10" s="500"/>
      <c r="F10" s="150"/>
      <c r="G10" s="150"/>
      <c r="H10" s="177"/>
    </row>
    <row r="11" spans="1:14" ht="22.2" customHeight="1" x14ac:dyDescent="0.3">
      <c r="A11" s="504" t="s">
        <v>4</v>
      </c>
      <c r="B11" s="505"/>
      <c r="C11" s="505"/>
      <c r="D11" s="505"/>
      <c r="E11" s="506"/>
      <c r="F11" s="154">
        <f>SUM(F12:F13)</f>
        <v>1269079.02</v>
      </c>
      <c r="G11" s="154">
        <f>SUM(G12:G13)</f>
        <v>2396588.62</v>
      </c>
      <c r="H11" s="178">
        <f>SUM(H12:H13)</f>
        <v>1138697.1100000001</v>
      </c>
    </row>
    <row r="12" spans="1:14" ht="22.2" customHeight="1" x14ac:dyDescent="0.3">
      <c r="A12" s="482" t="s">
        <v>5</v>
      </c>
      <c r="B12" s="483"/>
      <c r="C12" s="483"/>
      <c r="D12" s="483"/>
      <c r="E12" s="484"/>
      <c r="F12" s="149">
        <v>1269079.02</v>
      </c>
      <c r="G12" s="149">
        <v>2396588.62</v>
      </c>
      <c r="H12" s="176">
        <v>1138697.1100000001</v>
      </c>
      <c r="J12" s="5"/>
      <c r="K12" s="5"/>
      <c r="L12" s="4"/>
      <c r="M12" s="4"/>
      <c r="N12" s="4"/>
    </row>
    <row r="13" spans="1:14" ht="22.2" customHeight="1" x14ac:dyDescent="0.3">
      <c r="A13" s="498" t="s">
        <v>6</v>
      </c>
      <c r="B13" s="499"/>
      <c r="C13" s="499"/>
      <c r="D13" s="499"/>
      <c r="E13" s="500"/>
      <c r="F13" s="150"/>
      <c r="G13" s="150"/>
      <c r="H13" s="177"/>
      <c r="L13" s="4"/>
      <c r="M13" s="4"/>
      <c r="N13" s="4"/>
    </row>
    <row r="14" spans="1:14" ht="22.2" customHeight="1" x14ac:dyDescent="0.3">
      <c r="A14" s="469" t="s">
        <v>7</v>
      </c>
      <c r="B14" s="470"/>
      <c r="C14" s="470"/>
      <c r="D14" s="470"/>
      <c r="E14" s="471"/>
      <c r="F14" s="155">
        <f>SUM(F8-F11)</f>
        <v>-202583.6100000001</v>
      </c>
      <c r="G14" s="155">
        <f>SUM(G8-G11)</f>
        <v>108181.83999999985</v>
      </c>
      <c r="H14" s="179">
        <f>SUM(H8-H11)</f>
        <v>-2867.6000000000931</v>
      </c>
      <c r="L14" s="4"/>
      <c r="M14" s="4"/>
      <c r="N14" s="4"/>
    </row>
    <row r="15" spans="1:14" ht="21.75" customHeight="1" x14ac:dyDescent="0.3">
      <c r="A15" s="501" t="s">
        <v>19</v>
      </c>
      <c r="B15" s="502"/>
      <c r="C15" s="502"/>
      <c r="D15" s="502"/>
      <c r="E15" s="502"/>
      <c r="F15" s="502"/>
      <c r="G15" s="502"/>
      <c r="H15" s="503"/>
      <c r="I15" s="2"/>
      <c r="J15" s="2"/>
      <c r="K15" s="2"/>
      <c r="L15" s="2"/>
      <c r="M15" s="2"/>
      <c r="N15" s="4"/>
    </row>
    <row r="16" spans="1:14" ht="39.6" x14ac:dyDescent="0.3">
      <c r="A16" s="489" t="s">
        <v>9</v>
      </c>
      <c r="B16" s="490"/>
      <c r="C16" s="490"/>
      <c r="D16" s="490"/>
      <c r="E16" s="491"/>
      <c r="F16" s="148" t="s">
        <v>47</v>
      </c>
      <c r="G16" s="148" t="s">
        <v>48</v>
      </c>
      <c r="H16" s="174" t="s">
        <v>49</v>
      </c>
    </row>
    <row r="17" spans="1:14" ht="22.2" customHeight="1" x14ac:dyDescent="0.3">
      <c r="A17" s="482" t="s">
        <v>10</v>
      </c>
      <c r="B17" s="483"/>
      <c r="C17" s="483"/>
      <c r="D17" s="483"/>
      <c r="E17" s="484"/>
      <c r="F17" s="151"/>
      <c r="G17" s="151"/>
      <c r="H17" s="180"/>
    </row>
    <row r="18" spans="1:14" ht="22.2" customHeight="1" x14ac:dyDescent="0.3">
      <c r="A18" s="482" t="s">
        <v>11</v>
      </c>
      <c r="B18" s="483"/>
      <c r="C18" s="483"/>
      <c r="D18" s="483"/>
      <c r="E18" s="484"/>
      <c r="F18" s="151"/>
      <c r="G18" s="151"/>
      <c r="H18" s="180"/>
    </row>
    <row r="19" spans="1:14" s="6" customFormat="1" ht="22.2" customHeight="1" x14ac:dyDescent="0.3">
      <c r="A19" s="469" t="s">
        <v>12</v>
      </c>
      <c r="B19" s="470"/>
      <c r="C19" s="470"/>
      <c r="D19" s="470"/>
      <c r="E19" s="471"/>
      <c r="F19" s="155">
        <f>SUM(F17-F18)</f>
        <v>0</v>
      </c>
      <c r="G19" s="155">
        <f t="shared" ref="G19:H19" si="1">SUM(G17-G18)</f>
        <v>0</v>
      </c>
      <c r="H19" s="179">
        <f t="shared" si="1"/>
        <v>0</v>
      </c>
      <c r="L19" s="7"/>
    </row>
    <row r="20" spans="1:14" ht="21.75" customHeight="1" x14ac:dyDescent="0.3">
      <c r="A20" s="501" t="s">
        <v>20</v>
      </c>
      <c r="B20" s="502"/>
      <c r="C20" s="502"/>
      <c r="D20" s="502"/>
      <c r="E20" s="502"/>
      <c r="F20" s="502"/>
      <c r="G20" s="502"/>
      <c r="H20" s="503"/>
      <c r="L20" s="4"/>
      <c r="M20" s="4"/>
      <c r="N20" s="4"/>
    </row>
    <row r="21" spans="1:14" ht="39.6" x14ac:dyDescent="0.3">
      <c r="A21" s="489" t="s">
        <v>8</v>
      </c>
      <c r="B21" s="490"/>
      <c r="C21" s="490"/>
      <c r="D21" s="490"/>
      <c r="E21" s="491"/>
      <c r="F21" s="148" t="s">
        <v>47</v>
      </c>
      <c r="G21" s="148" t="s">
        <v>48</v>
      </c>
      <c r="H21" s="174" t="s">
        <v>49</v>
      </c>
      <c r="K21" s="4"/>
      <c r="L21" s="4"/>
      <c r="M21" s="4"/>
      <c r="N21" s="4"/>
    </row>
    <row r="22" spans="1:14" ht="22.2" customHeight="1" x14ac:dyDescent="0.3">
      <c r="A22" s="492" t="s">
        <v>30</v>
      </c>
      <c r="B22" s="493"/>
      <c r="C22" s="493"/>
      <c r="D22" s="493"/>
      <c r="E22" s="494"/>
      <c r="F22" s="152">
        <v>107508.33</v>
      </c>
      <c r="G22" s="152">
        <f>F24</f>
        <v>-110851.01</v>
      </c>
      <c r="H22" s="181">
        <v>-110851.01</v>
      </c>
      <c r="J22" s="4"/>
      <c r="K22" s="4"/>
      <c r="L22" s="4"/>
      <c r="M22" s="4"/>
      <c r="N22" s="4"/>
    </row>
    <row r="23" spans="1:14" s="8" customFormat="1" ht="22.2" customHeight="1" x14ac:dyDescent="0.3">
      <c r="A23" s="495" t="s">
        <v>21</v>
      </c>
      <c r="B23" s="496"/>
      <c r="C23" s="496"/>
      <c r="D23" s="496"/>
      <c r="E23" s="497"/>
      <c r="F23" s="155">
        <v>218359.34</v>
      </c>
      <c r="G23" s="155">
        <f>G14</f>
        <v>108181.83999999985</v>
      </c>
      <c r="H23" s="179">
        <v>-2867.6</v>
      </c>
      <c r="J23" s="9"/>
      <c r="K23" s="10"/>
      <c r="L23" s="9"/>
    </row>
    <row r="24" spans="1:14" ht="22.2" customHeight="1" thickBot="1" x14ac:dyDescent="0.35">
      <c r="A24" s="486" t="s">
        <v>162</v>
      </c>
      <c r="B24" s="487"/>
      <c r="C24" s="487"/>
      <c r="D24" s="487"/>
      <c r="E24" s="488"/>
      <c r="F24" s="182">
        <f>F22-F23</f>
        <v>-110851.01</v>
      </c>
      <c r="G24" s="182">
        <f>G22+G23</f>
        <v>-2669.1700000001438</v>
      </c>
      <c r="H24" s="183">
        <f>H22+H23</f>
        <v>-113718.61</v>
      </c>
    </row>
  </sheetData>
  <mergeCells count="23">
    <mergeCell ref="B1:E1"/>
    <mergeCell ref="A4:H4"/>
    <mergeCell ref="A24:E24"/>
    <mergeCell ref="A16:E16"/>
    <mergeCell ref="A17:E17"/>
    <mergeCell ref="A18:E18"/>
    <mergeCell ref="A22:E22"/>
    <mergeCell ref="A23:E23"/>
    <mergeCell ref="A21:E21"/>
    <mergeCell ref="A10:E10"/>
    <mergeCell ref="A15:H15"/>
    <mergeCell ref="A20:H20"/>
    <mergeCell ref="A11:E11"/>
    <mergeCell ref="A12:E12"/>
    <mergeCell ref="A13:E13"/>
    <mergeCell ref="A14:E14"/>
    <mergeCell ref="B2:E2"/>
    <mergeCell ref="A19:E19"/>
    <mergeCell ref="A5:H5"/>
    <mergeCell ref="A6:H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5"/>
  <sheetViews>
    <sheetView topLeftCell="A55" zoomScaleNormal="100" workbookViewId="0">
      <selection activeCell="O38" sqref="O38"/>
    </sheetView>
  </sheetViews>
  <sheetFormatPr defaultRowHeight="13.2" x14ac:dyDescent="0.25"/>
  <cols>
    <col min="1" max="1" width="4.44140625" style="14" customWidth="1"/>
    <col min="2" max="2" width="11.88671875" style="14" customWidth="1"/>
    <col min="3" max="3" width="49" style="14" customWidth="1"/>
    <col min="4" max="8" width="14.109375" style="15" customWidth="1"/>
    <col min="9" max="10" width="8.88671875" style="14"/>
    <col min="11" max="11" width="9.109375" style="14" bestFit="1" customWidth="1"/>
    <col min="12" max="12" width="8.88671875" style="14"/>
    <col min="13" max="13" width="11.6640625" style="14" bestFit="1" customWidth="1"/>
    <col min="14" max="16384" width="8.88671875" style="14"/>
  </cols>
  <sheetData>
    <row r="1" spans="1:8" x14ac:dyDescent="0.25">
      <c r="A1" s="437" t="s">
        <v>75</v>
      </c>
      <c r="B1" s="437"/>
      <c r="C1" s="437"/>
      <c r="D1" s="122"/>
      <c r="E1" s="122"/>
      <c r="F1" s="122"/>
      <c r="G1" s="122"/>
      <c r="H1" s="122"/>
    </row>
    <row r="2" spans="1:8" x14ac:dyDescent="0.25">
      <c r="A2" s="437" t="s">
        <v>158</v>
      </c>
      <c r="B2" s="437"/>
      <c r="C2" s="437"/>
      <c r="D2" s="122"/>
      <c r="E2" s="122"/>
      <c r="F2" s="122"/>
      <c r="G2" s="122"/>
      <c r="H2" s="122"/>
    </row>
    <row r="3" spans="1:8" x14ac:dyDescent="0.25">
      <c r="A3" s="129"/>
      <c r="B3" s="129"/>
      <c r="C3" s="129"/>
      <c r="D3" s="122"/>
      <c r="E3" s="122"/>
      <c r="F3" s="122"/>
      <c r="G3" s="122"/>
      <c r="H3" s="122"/>
    </row>
    <row r="4" spans="1:8" ht="15" customHeight="1" x14ac:dyDescent="0.3">
      <c r="A4" s="126"/>
      <c r="B4" s="128"/>
      <c r="C4" s="127"/>
      <c r="D4" s="124"/>
      <c r="E4" s="124"/>
      <c r="F4" s="124"/>
      <c r="G4" s="124"/>
      <c r="H4" s="124"/>
    </row>
    <row r="5" spans="1:8" ht="15" customHeight="1" x14ac:dyDescent="0.3">
      <c r="A5" s="509" t="s">
        <v>17</v>
      </c>
      <c r="B5" s="509"/>
      <c r="C5" s="509"/>
      <c r="D5" s="509"/>
      <c r="E5" s="509"/>
      <c r="F5" s="509"/>
      <c r="G5" s="509"/>
      <c r="H5" s="509"/>
    </row>
    <row r="6" spans="1:8" ht="15" customHeight="1" x14ac:dyDescent="0.3">
      <c r="A6" s="156"/>
      <c r="B6" s="156"/>
      <c r="C6" s="156"/>
      <c r="D6" s="156"/>
      <c r="E6" s="156"/>
      <c r="F6" s="156"/>
      <c r="G6" s="156"/>
      <c r="H6" s="156"/>
    </row>
    <row r="7" spans="1:8" ht="17.25" customHeight="1" x14ac:dyDescent="0.3">
      <c r="A7" s="438" t="s">
        <v>261</v>
      </c>
      <c r="B7" s="438"/>
      <c r="C7" s="438"/>
      <c r="D7" s="438"/>
      <c r="E7" s="438"/>
      <c r="F7" s="438"/>
      <c r="G7" s="438"/>
      <c r="H7" s="438"/>
    </row>
    <row r="8" spans="1:8" ht="15" customHeight="1" x14ac:dyDescent="0.3">
      <c r="A8" s="146"/>
      <c r="B8" s="146"/>
      <c r="C8" s="146"/>
      <c r="D8" s="146"/>
      <c r="E8" s="146"/>
      <c r="F8" s="146"/>
      <c r="G8" s="146"/>
      <c r="H8" s="146"/>
    </row>
    <row r="9" spans="1:8" ht="17.25" customHeight="1" x14ac:dyDescent="0.3">
      <c r="A9" s="438" t="s">
        <v>164</v>
      </c>
      <c r="B9" s="438"/>
      <c r="C9" s="438"/>
      <c r="D9" s="438"/>
      <c r="E9" s="438"/>
      <c r="F9" s="438"/>
      <c r="G9" s="438"/>
      <c r="H9" s="438"/>
    </row>
    <row r="10" spans="1:8" ht="14.25" customHeight="1" thickBot="1" x14ac:dyDescent="0.35">
      <c r="A10" s="126"/>
      <c r="B10" s="125"/>
      <c r="C10" s="124"/>
      <c r="D10" s="124"/>
      <c r="E10" s="124"/>
      <c r="F10" s="124"/>
      <c r="G10" s="124"/>
      <c r="H10" s="124"/>
    </row>
    <row r="11" spans="1:8" ht="21" customHeight="1" x14ac:dyDescent="0.25">
      <c r="A11" s="439" t="s">
        <v>157</v>
      </c>
      <c r="B11" s="507" t="s">
        <v>156</v>
      </c>
      <c r="C11" s="441" t="s">
        <v>155</v>
      </c>
      <c r="D11" s="443" t="s">
        <v>231</v>
      </c>
      <c r="E11" s="443" t="s">
        <v>159</v>
      </c>
      <c r="F11" s="443" t="s">
        <v>264</v>
      </c>
      <c r="G11" s="443" t="s">
        <v>160</v>
      </c>
      <c r="H11" s="443" t="s">
        <v>160</v>
      </c>
    </row>
    <row r="12" spans="1:8" ht="36" customHeight="1" thickBot="1" x14ac:dyDescent="0.3">
      <c r="A12" s="440"/>
      <c r="B12" s="508"/>
      <c r="C12" s="442"/>
      <c r="D12" s="444"/>
      <c r="E12" s="444"/>
      <c r="F12" s="444"/>
      <c r="G12" s="444"/>
      <c r="H12" s="444"/>
    </row>
    <row r="13" spans="1:8" ht="12.75" customHeight="1" x14ac:dyDescent="0.25">
      <c r="A13" s="454" t="s">
        <v>2</v>
      </c>
      <c r="B13" s="455"/>
      <c r="C13" s="455"/>
      <c r="D13" s="455"/>
      <c r="E13" s="455"/>
      <c r="F13" s="455"/>
      <c r="G13" s="455"/>
      <c r="H13" s="456"/>
    </row>
    <row r="14" spans="1:8" ht="10.5" customHeight="1" thickBot="1" x14ac:dyDescent="0.3">
      <c r="A14" s="457"/>
      <c r="B14" s="458"/>
      <c r="C14" s="458"/>
      <c r="D14" s="458"/>
      <c r="E14" s="458"/>
      <c r="F14" s="458"/>
      <c r="G14" s="458"/>
      <c r="H14" s="459"/>
    </row>
    <row r="15" spans="1:8" x14ac:dyDescent="0.25">
      <c r="A15" s="120" t="s">
        <v>134</v>
      </c>
      <c r="B15" s="119">
        <v>63612</v>
      </c>
      <c r="C15" s="117" t="s">
        <v>148</v>
      </c>
      <c r="D15" s="121">
        <v>872151.34</v>
      </c>
      <c r="E15" s="405">
        <v>2145395.5299999998</v>
      </c>
      <c r="F15" s="121">
        <v>939214.23</v>
      </c>
      <c r="G15" s="121">
        <f>SUM(F15/D15*100)</f>
        <v>107.68936386659682</v>
      </c>
      <c r="H15" s="121">
        <f>SUM(F15/E15*100)</f>
        <v>43.778138663316781</v>
      </c>
    </row>
    <row r="16" spans="1:8" x14ac:dyDescent="0.25">
      <c r="A16" s="120" t="s">
        <v>131</v>
      </c>
      <c r="B16" s="119">
        <v>63612</v>
      </c>
      <c r="C16" s="117" t="s">
        <v>147</v>
      </c>
      <c r="D16" s="116">
        <v>439.61</v>
      </c>
      <c r="E16" s="406">
        <v>245</v>
      </c>
      <c r="F16" s="116">
        <v>383.8</v>
      </c>
      <c r="G16" s="71">
        <f t="shared" ref="G16" si="0">SUM(F16/D16*100)</f>
        <v>87.304656399990904</v>
      </c>
      <c r="H16" s="71">
        <f t="shared" ref="H16:H30" si="1">SUM(F16/E16*100)</f>
        <v>156.65306122448982</v>
      </c>
    </row>
    <row r="17" spans="1:13" x14ac:dyDescent="0.25">
      <c r="A17" s="120"/>
      <c r="B17" s="119">
        <v>63612</v>
      </c>
      <c r="C17" s="117" t="s">
        <v>227</v>
      </c>
      <c r="D17" s="116">
        <v>612.01</v>
      </c>
      <c r="E17" s="406">
        <v>610</v>
      </c>
      <c r="F17" s="116"/>
      <c r="G17" s="71"/>
      <c r="H17" s="116"/>
    </row>
    <row r="18" spans="1:13" x14ac:dyDescent="0.25">
      <c r="A18" s="120"/>
      <c r="B18" s="119">
        <v>63612</v>
      </c>
      <c r="C18" s="117" t="s">
        <v>146</v>
      </c>
      <c r="D18" s="116"/>
      <c r="E18" s="406">
        <v>715.5</v>
      </c>
      <c r="F18" s="116"/>
      <c r="G18" s="71"/>
      <c r="H18" s="116"/>
    </row>
    <row r="19" spans="1:13" x14ac:dyDescent="0.25">
      <c r="A19" s="111" t="s">
        <v>130</v>
      </c>
      <c r="B19" s="118">
        <v>63622</v>
      </c>
      <c r="C19" s="117" t="s">
        <v>145</v>
      </c>
      <c r="D19" s="116"/>
      <c r="E19" s="406">
        <v>650</v>
      </c>
      <c r="F19" s="116"/>
      <c r="G19" s="71"/>
      <c r="H19" s="116"/>
    </row>
    <row r="20" spans="1:13" x14ac:dyDescent="0.25">
      <c r="A20" s="111" t="s">
        <v>128</v>
      </c>
      <c r="B20" s="114">
        <v>67111</v>
      </c>
      <c r="C20" s="73" t="s">
        <v>144</v>
      </c>
      <c r="D20" s="71">
        <v>80919.19</v>
      </c>
      <c r="E20" s="407">
        <v>140356.82999999999</v>
      </c>
      <c r="F20" s="71">
        <v>63921.48</v>
      </c>
      <c r="G20" s="71">
        <f t="shared" ref="G20:G30" si="2">SUM(F20/D20*100)</f>
        <v>78.994216328660727</v>
      </c>
      <c r="H20" s="116">
        <f t="shared" si="1"/>
        <v>45.542122887785375</v>
      </c>
    </row>
    <row r="21" spans="1:13" x14ac:dyDescent="0.25">
      <c r="A21" s="111"/>
      <c r="B21" s="114">
        <v>67111</v>
      </c>
      <c r="C21" s="73" t="s">
        <v>143</v>
      </c>
      <c r="D21" s="71">
        <v>1564.4</v>
      </c>
      <c r="E21" s="407">
        <v>1680.27</v>
      </c>
      <c r="F21" s="71">
        <v>1330.27</v>
      </c>
      <c r="G21" s="71">
        <f t="shared" si="2"/>
        <v>85.033878803375089</v>
      </c>
      <c r="H21" s="116">
        <f t="shared" si="1"/>
        <v>79.170014342932987</v>
      </c>
    </row>
    <row r="22" spans="1:13" x14ac:dyDescent="0.25">
      <c r="A22" s="111"/>
      <c r="B22" s="114">
        <v>67111</v>
      </c>
      <c r="C22" s="73" t="s">
        <v>242</v>
      </c>
      <c r="D22" s="71"/>
      <c r="E22" s="407">
        <v>1800</v>
      </c>
      <c r="F22" s="71"/>
      <c r="G22" s="71"/>
      <c r="H22" s="116"/>
    </row>
    <row r="23" spans="1:13" x14ac:dyDescent="0.25">
      <c r="A23" s="111"/>
      <c r="B23" s="114">
        <v>67111</v>
      </c>
      <c r="C23" s="73" t="s">
        <v>142</v>
      </c>
      <c r="D23" s="71">
        <v>199.09</v>
      </c>
      <c r="E23" s="407">
        <v>729.96</v>
      </c>
      <c r="F23" s="71">
        <v>199.09</v>
      </c>
      <c r="G23" s="71">
        <f t="shared" si="2"/>
        <v>100</v>
      </c>
      <c r="H23" s="116">
        <f t="shared" si="1"/>
        <v>27.274097210806069</v>
      </c>
      <c r="M23" s="340"/>
    </row>
    <row r="24" spans="1:13" x14ac:dyDescent="0.25">
      <c r="A24" s="111" t="s">
        <v>127</v>
      </c>
      <c r="B24" s="114" t="s">
        <v>161</v>
      </c>
      <c r="C24" s="73" t="s">
        <v>219</v>
      </c>
      <c r="D24" s="71">
        <v>23184.48</v>
      </c>
      <c r="E24" s="407">
        <v>39416.959999999999</v>
      </c>
      <c r="F24" s="71">
        <v>18813.2</v>
      </c>
      <c r="G24" s="71">
        <f t="shared" si="2"/>
        <v>81.145662960739259</v>
      </c>
      <c r="H24" s="116">
        <f t="shared" si="1"/>
        <v>47.728693435516085</v>
      </c>
    </row>
    <row r="25" spans="1:13" x14ac:dyDescent="0.25">
      <c r="A25" s="111" t="s">
        <v>125</v>
      </c>
      <c r="B25" s="108">
        <v>66151</v>
      </c>
      <c r="C25" s="73" t="s">
        <v>140</v>
      </c>
      <c r="D25" s="71">
        <v>47596.94</v>
      </c>
      <c r="E25" s="407">
        <v>90000</v>
      </c>
      <c r="F25" s="71">
        <v>69547.14</v>
      </c>
      <c r="G25" s="71">
        <f t="shared" si="2"/>
        <v>146.11683019958846</v>
      </c>
      <c r="H25" s="116">
        <f t="shared" si="1"/>
        <v>77.274600000000007</v>
      </c>
    </row>
    <row r="26" spans="1:13" x14ac:dyDescent="0.25">
      <c r="A26" s="111"/>
      <c r="B26" s="108">
        <v>66151</v>
      </c>
      <c r="C26" s="73" t="s">
        <v>139</v>
      </c>
      <c r="D26" s="71">
        <v>21786.880000000001</v>
      </c>
      <c r="E26" s="407">
        <v>40000</v>
      </c>
      <c r="F26" s="71">
        <v>39587.43</v>
      </c>
      <c r="G26" s="71">
        <f t="shared" si="2"/>
        <v>181.70307083896361</v>
      </c>
      <c r="H26" s="116">
        <f t="shared" si="1"/>
        <v>98.968575000000001</v>
      </c>
    </row>
    <row r="27" spans="1:13" x14ac:dyDescent="0.25">
      <c r="A27" s="111" t="s">
        <v>123</v>
      </c>
      <c r="B27" s="108">
        <v>6631</v>
      </c>
      <c r="C27" s="73" t="s">
        <v>34</v>
      </c>
      <c r="D27" s="71"/>
      <c r="E27" s="407">
        <v>2200</v>
      </c>
      <c r="F27" s="71"/>
      <c r="G27" s="71"/>
      <c r="H27" s="116"/>
    </row>
    <row r="28" spans="1:13" x14ac:dyDescent="0.25">
      <c r="A28" s="111" t="s">
        <v>121</v>
      </c>
      <c r="B28" s="108">
        <v>6413</v>
      </c>
      <c r="C28" s="73" t="s">
        <v>138</v>
      </c>
      <c r="D28" s="71">
        <v>0.47</v>
      </c>
      <c r="E28" s="407">
        <v>1</v>
      </c>
      <c r="F28" s="71">
        <v>0.42</v>
      </c>
      <c r="G28" s="71">
        <f t="shared" si="2"/>
        <v>89.361702127659584</v>
      </c>
      <c r="H28" s="116">
        <f t="shared" si="1"/>
        <v>42</v>
      </c>
    </row>
    <row r="29" spans="1:13" x14ac:dyDescent="0.25">
      <c r="A29" s="111" t="s">
        <v>119</v>
      </c>
      <c r="B29" s="108">
        <v>6422</v>
      </c>
      <c r="C29" s="73" t="s">
        <v>137</v>
      </c>
      <c r="D29" s="71">
        <v>1950</v>
      </c>
      <c r="E29" s="407">
        <v>7000</v>
      </c>
      <c r="F29" s="71">
        <v>2730.45</v>
      </c>
      <c r="G29" s="71">
        <f t="shared" si="2"/>
        <v>140.02307692307693</v>
      </c>
      <c r="H29" s="116">
        <f t="shared" si="1"/>
        <v>39.006428571428572</v>
      </c>
    </row>
    <row r="30" spans="1:13" x14ac:dyDescent="0.25">
      <c r="A30" s="111" t="s">
        <v>117</v>
      </c>
      <c r="B30" s="108">
        <v>6526</v>
      </c>
      <c r="C30" s="73" t="s">
        <v>136</v>
      </c>
      <c r="D30" s="71">
        <v>11</v>
      </c>
      <c r="E30" s="407">
        <v>2300</v>
      </c>
      <c r="F30" s="71">
        <v>102</v>
      </c>
      <c r="G30" s="71">
        <f t="shared" si="2"/>
        <v>927.27272727272737</v>
      </c>
      <c r="H30" s="116">
        <f t="shared" si="1"/>
        <v>4.4347826086956514</v>
      </c>
    </row>
    <row r="31" spans="1:13" ht="13.8" thickBot="1" x14ac:dyDescent="0.3">
      <c r="A31" s="109" t="s">
        <v>116</v>
      </c>
      <c r="B31" s="108">
        <v>6381</v>
      </c>
      <c r="C31" s="73" t="s">
        <v>215</v>
      </c>
      <c r="D31" s="71">
        <v>16080</v>
      </c>
      <c r="E31" s="407">
        <v>31669.41</v>
      </c>
      <c r="F31" s="71"/>
      <c r="G31" s="71"/>
      <c r="H31" s="116"/>
    </row>
    <row r="32" spans="1:13" ht="14.25" customHeight="1" thickBot="1" x14ac:dyDescent="0.3">
      <c r="A32" s="460" t="s">
        <v>135</v>
      </c>
      <c r="B32" s="461"/>
      <c r="C32" s="461"/>
      <c r="D32" s="107">
        <f>SUM(D15:D31)</f>
        <v>1066495.4099999997</v>
      </c>
      <c r="E32" s="107">
        <f>SUM(E15:E31)</f>
        <v>2504770.46</v>
      </c>
      <c r="F32" s="107">
        <f>SUM(F15:F31)</f>
        <v>1135829.5099999998</v>
      </c>
      <c r="G32" s="288">
        <f t="shared" ref="G32" si="3">SUM(F32/D32*100)</f>
        <v>106.50111564943352</v>
      </c>
      <c r="H32" s="288">
        <f t="shared" ref="H32" si="4">SUM(F32/E32*100)</f>
        <v>45.346650646782209</v>
      </c>
    </row>
    <row r="33" spans="1:13" ht="22.5" customHeight="1" thickBot="1" x14ac:dyDescent="0.3">
      <c r="A33" s="462" t="s">
        <v>26</v>
      </c>
      <c r="B33" s="463"/>
      <c r="C33" s="463"/>
      <c r="D33" s="463"/>
      <c r="E33" s="463"/>
      <c r="F33" s="463"/>
      <c r="G33" s="463"/>
      <c r="H33" s="464"/>
    </row>
    <row r="34" spans="1:13" x14ac:dyDescent="0.25">
      <c r="A34" s="102"/>
      <c r="B34" s="101"/>
      <c r="C34" s="100" t="s">
        <v>13</v>
      </c>
      <c r="D34" s="98">
        <v>1115636.22</v>
      </c>
      <c r="E34" s="99">
        <v>2174095.34</v>
      </c>
      <c r="F34" s="98">
        <v>1043786.64</v>
      </c>
      <c r="G34" s="294">
        <f>SUM(F34/D34*100)</f>
        <v>93.559766282955565</v>
      </c>
      <c r="H34" s="294">
        <f>SUM(F34/E34*100)</f>
        <v>48.010159480862512</v>
      </c>
    </row>
    <row r="35" spans="1:13" x14ac:dyDescent="0.25">
      <c r="A35" s="92" t="s">
        <v>134</v>
      </c>
      <c r="B35" s="95">
        <v>3111</v>
      </c>
      <c r="C35" s="96" t="s">
        <v>50</v>
      </c>
      <c r="D35" s="89">
        <v>846578.58</v>
      </c>
      <c r="E35" s="89">
        <v>1707737.81</v>
      </c>
      <c r="F35" s="89">
        <v>789748.58</v>
      </c>
      <c r="G35" s="89">
        <f>SUM(F35/D35*100)</f>
        <v>93.287096869377436</v>
      </c>
      <c r="H35" s="89">
        <f>SUM(F35/E35*100)</f>
        <v>46.245306239369377</v>
      </c>
    </row>
    <row r="36" spans="1:13" x14ac:dyDescent="0.25">
      <c r="A36" s="92"/>
      <c r="B36" s="95">
        <v>3111</v>
      </c>
      <c r="C36" s="94" t="s">
        <v>133</v>
      </c>
      <c r="D36" s="89">
        <v>65892.240000000005</v>
      </c>
      <c r="E36" s="89">
        <v>63984.93</v>
      </c>
      <c r="F36" s="89">
        <v>63152.08</v>
      </c>
      <c r="G36" s="89">
        <f t="shared" ref="G36:G45" si="5">SUM(F36/D36*100)</f>
        <v>95.841452650570076</v>
      </c>
      <c r="H36" s="89">
        <f t="shared" ref="H36:H45" si="6">SUM(F36/E36*100)</f>
        <v>98.698365380723246</v>
      </c>
    </row>
    <row r="37" spans="1:13" x14ac:dyDescent="0.25">
      <c r="A37" s="92"/>
      <c r="B37" s="95">
        <v>3111</v>
      </c>
      <c r="C37" s="90" t="s">
        <v>132</v>
      </c>
      <c r="D37" s="89">
        <v>341.78</v>
      </c>
      <c r="E37" s="89">
        <v>626.58000000000004</v>
      </c>
      <c r="F37" s="89">
        <v>341.78</v>
      </c>
      <c r="G37" s="89">
        <f t="shared" si="5"/>
        <v>100</v>
      </c>
      <c r="H37" s="89">
        <f t="shared" si="6"/>
        <v>54.546905423090422</v>
      </c>
    </row>
    <row r="38" spans="1:13" x14ac:dyDescent="0.25">
      <c r="A38" s="92"/>
      <c r="B38" s="95">
        <v>3111</v>
      </c>
      <c r="C38" s="90" t="s">
        <v>220</v>
      </c>
      <c r="D38" s="89">
        <v>18189</v>
      </c>
      <c r="E38" s="89">
        <v>24948</v>
      </c>
      <c r="F38" s="89">
        <v>15512.25</v>
      </c>
      <c r="G38" s="89">
        <f t="shared" si="5"/>
        <v>85.283687943262407</v>
      </c>
      <c r="H38" s="89">
        <f t="shared" si="6"/>
        <v>62.178330928330929</v>
      </c>
    </row>
    <row r="39" spans="1:13" x14ac:dyDescent="0.25">
      <c r="A39" s="92" t="s">
        <v>131</v>
      </c>
      <c r="B39" s="91">
        <v>3121</v>
      </c>
      <c r="C39" s="90" t="s">
        <v>72</v>
      </c>
      <c r="D39" s="89">
        <v>29819.37</v>
      </c>
      <c r="E39" s="89">
        <v>85671.07</v>
      </c>
      <c r="F39" s="89">
        <v>30887.38</v>
      </c>
      <c r="G39" s="89">
        <f t="shared" si="5"/>
        <v>103.58159813570845</v>
      </c>
      <c r="H39" s="89">
        <f t="shared" si="6"/>
        <v>36.053454217392172</v>
      </c>
    </row>
    <row r="40" spans="1:13" x14ac:dyDescent="0.25">
      <c r="A40" s="92"/>
      <c r="B40" s="91">
        <v>312</v>
      </c>
      <c r="C40" s="90" t="s">
        <v>221</v>
      </c>
      <c r="D40" s="89">
        <v>900</v>
      </c>
      <c r="E40" s="89">
        <v>1200</v>
      </c>
      <c r="F40" s="89">
        <v>600</v>
      </c>
      <c r="G40" s="89">
        <f t="shared" si="5"/>
        <v>66.666666666666657</v>
      </c>
      <c r="H40" s="89">
        <f t="shared" si="6"/>
        <v>50</v>
      </c>
    </row>
    <row r="41" spans="1:13" x14ac:dyDescent="0.25">
      <c r="A41" s="92"/>
      <c r="B41" s="91">
        <v>312</v>
      </c>
      <c r="C41" s="90" t="s">
        <v>232</v>
      </c>
      <c r="D41" s="89">
        <v>300</v>
      </c>
      <c r="E41" s="89">
        <v>200</v>
      </c>
      <c r="F41" s="89">
        <v>200</v>
      </c>
      <c r="G41" s="89">
        <f t="shared" si="5"/>
        <v>66.666666666666657</v>
      </c>
      <c r="H41" s="89">
        <f t="shared" si="6"/>
        <v>100</v>
      </c>
      <c r="M41" s="340"/>
    </row>
    <row r="42" spans="1:13" x14ac:dyDescent="0.25">
      <c r="A42" s="61" t="s">
        <v>130</v>
      </c>
      <c r="B42" s="91">
        <v>313</v>
      </c>
      <c r="C42" s="90" t="s">
        <v>32</v>
      </c>
      <c r="D42" s="89">
        <v>150557.65</v>
      </c>
      <c r="E42" s="89">
        <v>285498.84000000003</v>
      </c>
      <c r="F42" s="89">
        <v>140728.63</v>
      </c>
      <c r="G42" s="89">
        <f t="shared" si="5"/>
        <v>93.471590450568272</v>
      </c>
      <c r="H42" s="89">
        <f t="shared" si="6"/>
        <v>49.292189768616922</v>
      </c>
    </row>
    <row r="43" spans="1:13" x14ac:dyDescent="0.25">
      <c r="A43" s="92"/>
      <c r="B43" s="91">
        <v>313</v>
      </c>
      <c r="C43" s="90" t="s">
        <v>129</v>
      </c>
      <c r="D43" s="89">
        <v>56.4</v>
      </c>
      <c r="E43" s="89">
        <v>103.38</v>
      </c>
      <c r="F43" s="89">
        <v>56.4</v>
      </c>
      <c r="G43" s="89">
        <f t="shared" si="5"/>
        <v>100</v>
      </c>
      <c r="H43" s="89">
        <f t="shared" si="6"/>
        <v>54.556006964596634</v>
      </c>
    </row>
    <row r="44" spans="1:13" ht="13.8" thickBot="1" x14ac:dyDescent="0.3">
      <c r="A44" s="92"/>
      <c r="B44" s="91">
        <v>313</v>
      </c>
      <c r="C44" s="90" t="s">
        <v>222</v>
      </c>
      <c r="D44" s="89">
        <v>3001.2</v>
      </c>
      <c r="E44" s="89">
        <v>4124.7299999999996</v>
      </c>
      <c r="F44" s="89">
        <v>2559.54</v>
      </c>
      <c r="G44" s="89">
        <f t="shared" si="5"/>
        <v>85.283886445421828</v>
      </c>
      <c r="H44" s="89">
        <f t="shared" si="6"/>
        <v>62.053516230153249</v>
      </c>
    </row>
    <row r="45" spans="1:13" ht="13.8" thickBot="1" x14ac:dyDescent="0.3">
      <c r="A45" s="70"/>
      <c r="B45" s="86"/>
      <c r="C45" s="68" t="s">
        <v>35</v>
      </c>
      <c r="D45" s="85">
        <v>27222.99</v>
      </c>
      <c r="E45" s="67">
        <v>51753.27</v>
      </c>
      <c r="F45" s="85">
        <v>29697.87</v>
      </c>
      <c r="G45" s="135">
        <f t="shared" si="5"/>
        <v>109.09113951112643</v>
      </c>
      <c r="H45" s="135">
        <f t="shared" si="6"/>
        <v>57.383562429968194</v>
      </c>
    </row>
    <row r="46" spans="1:13" x14ac:dyDescent="0.25">
      <c r="A46" s="61" t="s">
        <v>128</v>
      </c>
      <c r="B46" s="39">
        <v>3211</v>
      </c>
      <c r="C46" s="63" t="s">
        <v>51</v>
      </c>
      <c r="D46" s="37">
        <v>4554.62</v>
      </c>
      <c r="E46" s="37">
        <v>9969.69</v>
      </c>
      <c r="F46" s="37">
        <v>3767.15</v>
      </c>
      <c r="G46" s="136">
        <f>SUM(F46/D46*100)</f>
        <v>82.710522502426116</v>
      </c>
      <c r="H46" s="136">
        <f>SUM(F46/E46*100)</f>
        <v>37.78602945527895</v>
      </c>
      <c r="K46" s="340"/>
    </row>
    <row r="47" spans="1:13" x14ac:dyDescent="0.25">
      <c r="A47" s="61"/>
      <c r="B47" s="39">
        <v>3211</v>
      </c>
      <c r="C47" s="290" t="s">
        <v>224</v>
      </c>
      <c r="D47" s="37"/>
      <c r="E47" s="37">
        <v>360</v>
      </c>
      <c r="F47" s="37">
        <v>50</v>
      </c>
      <c r="G47" s="37"/>
      <c r="H47" s="289">
        <f>SUM(F47/E47*100)</f>
        <v>13.888888888888889</v>
      </c>
    </row>
    <row r="48" spans="1:13" x14ac:dyDescent="0.25">
      <c r="A48" s="61" t="s">
        <v>127</v>
      </c>
      <c r="B48" s="39">
        <v>3212</v>
      </c>
      <c r="C48" s="63" t="s">
        <v>126</v>
      </c>
      <c r="D48" s="37">
        <v>21780.37</v>
      </c>
      <c r="E48" s="37">
        <v>40140.22</v>
      </c>
      <c r="F48" s="37">
        <v>24926.47</v>
      </c>
      <c r="G48" s="37">
        <f t="shared" ref="G48:G84" si="7">SUM(F48/D48*100)</f>
        <v>114.44465819451186</v>
      </c>
      <c r="H48" s="37">
        <f t="shared" ref="H48:H85" si="8">SUM(F48/E48*100)</f>
        <v>62.098488747694958</v>
      </c>
    </row>
    <row r="49" spans="1:13" x14ac:dyDescent="0.25">
      <c r="A49" s="61"/>
      <c r="B49" s="39">
        <v>3212</v>
      </c>
      <c r="C49" s="75" t="s">
        <v>223</v>
      </c>
      <c r="D49" s="37">
        <v>630</v>
      </c>
      <c r="E49" s="37">
        <v>660</v>
      </c>
      <c r="F49" s="37">
        <v>364.25</v>
      </c>
      <c r="G49" s="37">
        <f t="shared" si="7"/>
        <v>57.817460317460323</v>
      </c>
      <c r="H49" s="37">
        <f t="shared" si="8"/>
        <v>55.189393939393938</v>
      </c>
    </row>
    <row r="50" spans="1:13" ht="13.8" thickBot="1" x14ac:dyDescent="0.3">
      <c r="A50" s="61" t="s">
        <v>125</v>
      </c>
      <c r="B50" s="39">
        <v>3213</v>
      </c>
      <c r="C50" s="63" t="s">
        <v>124</v>
      </c>
      <c r="D50" s="37">
        <v>258</v>
      </c>
      <c r="E50" s="37">
        <v>623.36</v>
      </c>
      <c r="F50" s="37">
        <v>590</v>
      </c>
      <c r="G50" s="37">
        <f t="shared" si="7"/>
        <v>228.68217054263567</v>
      </c>
      <c r="H50" s="37">
        <f t="shared" si="8"/>
        <v>94.648357289527723</v>
      </c>
    </row>
    <row r="51" spans="1:13" x14ac:dyDescent="0.25">
      <c r="A51" s="70"/>
      <c r="B51" s="69"/>
      <c r="C51" s="68" t="s">
        <v>36</v>
      </c>
      <c r="D51" s="139">
        <v>34707.74</v>
      </c>
      <c r="E51" s="67">
        <v>60597.07</v>
      </c>
      <c r="F51" s="139">
        <v>21579.78</v>
      </c>
      <c r="G51" s="296">
        <f t="shared" si="7"/>
        <v>62.175699138002074</v>
      </c>
      <c r="H51" s="295">
        <f t="shared" si="8"/>
        <v>35.611919850250182</v>
      </c>
    </row>
    <row r="52" spans="1:13" x14ac:dyDescent="0.25">
      <c r="A52" s="61" t="s">
        <v>121</v>
      </c>
      <c r="B52" s="39">
        <v>3221</v>
      </c>
      <c r="C52" s="63" t="s">
        <v>120</v>
      </c>
      <c r="D52" s="138">
        <v>8340.16</v>
      </c>
      <c r="E52" s="37">
        <v>16623.64</v>
      </c>
      <c r="F52" s="138">
        <v>5145.74</v>
      </c>
      <c r="G52" s="37">
        <f t="shared" si="7"/>
        <v>61.698336722556881</v>
      </c>
      <c r="H52" s="37">
        <f t="shared" si="8"/>
        <v>30.954351754489391</v>
      </c>
    </row>
    <row r="53" spans="1:13" x14ac:dyDescent="0.25">
      <c r="A53" s="61" t="s">
        <v>119</v>
      </c>
      <c r="B53" s="39">
        <v>3223</v>
      </c>
      <c r="C53" s="63" t="s">
        <v>118</v>
      </c>
      <c r="D53" s="138">
        <v>3360.87</v>
      </c>
      <c r="E53" s="37">
        <v>7777.69</v>
      </c>
      <c r="F53" s="138">
        <v>4117.05</v>
      </c>
      <c r="G53" s="37">
        <f t="shared" si="7"/>
        <v>122.49953137134135</v>
      </c>
      <c r="H53" s="37">
        <f t="shared" si="8"/>
        <v>52.934097399099223</v>
      </c>
    </row>
    <row r="54" spans="1:13" x14ac:dyDescent="0.25">
      <c r="A54" s="61" t="s">
        <v>117</v>
      </c>
      <c r="B54" s="39">
        <v>3223</v>
      </c>
      <c r="C54" s="75" t="s">
        <v>71</v>
      </c>
      <c r="D54" s="138">
        <v>6873.44</v>
      </c>
      <c r="E54" s="37">
        <v>6271.2</v>
      </c>
      <c r="F54" s="138"/>
      <c r="G54" s="37"/>
      <c r="H54" s="37"/>
    </row>
    <row r="55" spans="1:13" x14ac:dyDescent="0.25">
      <c r="A55" s="61" t="s">
        <v>116</v>
      </c>
      <c r="B55" s="39">
        <v>3223</v>
      </c>
      <c r="C55" s="75" t="s">
        <v>115</v>
      </c>
      <c r="D55" s="138">
        <v>9626.44</v>
      </c>
      <c r="E55" s="37">
        <v>19800</v>
      </c>
      <c r="F55" s="138">
        <v>9219.73</v>
      </c>
      <c r="G55" s="37">
        <f t="shared" si="7"/>
        <v>95.77507365131865</v>
      </c>
      <c r="H55" s="37">
        <f t="shared" si="8"/>
        <v>46.564292929292925</v>
      </c>
      <c r="K55" s="340"/>
    </row>
    <row r="56" spans="1:13" x14ac:dyDescent="0.25">
      <c r="A56" s="61" t="s">
        <v>114</v>
      </c>
      <c r="B56" s="39">
        <v>3224</v>
      </c>
      <c r="C56" s="63" t="s">
        <v>113</v>
      </c>
      <c r="D56" s="138">
        <v>5980.84</v>
      </c>
      <c r="E56" s="37">
        <v>6404.65</v>
      </c>
      <c r="F56" s="138">
        <v>2858.76</v>
      </c>
      <c r="G56" s="37">
        <f t="shared" si="7"/>
        <v>47.798636980758559</v>
      </c>
      <c r="H56" s="37">
        <f t="shared" si="8"/>
        <v>44.63569437830327</v>
      </c>
    </row>
    <row r="57" spans="1:13" x14ac:dyDescent="0.25">
      <c r="A57" s="61" t="s">
        <v>112</v>
      </c>
      <c r="B57" s="39">
        <v>3225</v>
      </c>
      <c r="C57" s="75" t="s">
        <v>39</v>
      </c>
      <c r="D57" s="138">
        <v>255.99</v>
      </c>
      <c r="E57" s="37">
        <v>3530.89</v>
      </c>
      <c r="F57" s="138">
        <v>238.5</v>
      </c>
      <c r="G57" s="37">
        <f t="shared" si="7"/>
        <v>93.16770186335404</v>
      </c>
      <c r="H57" s="37">
        <f t="shared" si="8"/>
        <v>6.7546709186635665</v>
      </c>
    </row>
    <row r="58" spans="1:13" ht="13.8" thickBot="1" x14ac:dyDescent="0.3">
      <c r="A58" s="61" t="s">
        <v>111</v>
      </c>
      <c r="B58" s="39">
        <v>3227</v>
      </c>
      <c r="C58" s="75" t="s">
        <v>110</v>
      </c>
      <c r="D58" s="138"/>
      <c r="E58" s="37">
        <v>189</v>
      </c>
      <c r="F58" s="138"/>
      <c r="G58" s="37"/>
      <c r="H58" s="37"/>
    </row>
    <row r="59" spans="1:13" x14ac:dyDescent="0.25">
      <c r="A59" s="70"/>
      <c r="B59" s="69"/>
      <c r="C59" s="68" t="s">
        <v>31</v>
      </c>
      <c r="D59" s="139">
        <v>51871.25</v>
      </c>
      <c r="E59" s="67">
        <v>65464.3</v>
      </c>
      <c r="F59" s="139">
        <v>36761.449999999997</v>
      </c>
      <c r="G59" s="296">
        <f t="shared" si="7"/>
        <v>70.870568956792056</v>
      </c>
      <c r="H59" s="296">
        <f t="shared" si="8"/>
        <v>56.154957740325642</v>
      </c>
    </row>
    <row r="60" spans="1:13" x14ac:dyDescent="0.25">
      <c r="A60" s="61" t="s">
        <v>109</v>
      </c>
      <c r="B60" s="39">
        <v>3231</v>
      </c>
      <c r="C60" s="63" t="s">
        <v>53</v>
      </c>
      <c r="D60" s="138">
        <v>1494.3</v>
      </c>
      <c r="E60" s="37">
        <v>7475.27</v>
      </c>
      <c r="F60" s="138">
        <v>1786.12</v>
      </c>
      <c r="G60" s="37">
        <f t="shared" si="7"/>
        <v>119.52887639697516</v>
      </c>
      <c r="H60" s="37">
        <f t="shared" si="8"/>
        <v>23.893718889083601</v>
      </c>
    </row>
    <row r="61" spans="1:13" x14ac:dyDescent="0.25">
      <c r="A61" s="61" t="s">
        <v>108</v>
      </c>
      <c r="B61" s="39">
        <v>3232</v>
      </c>
      <c r="C61" s="63" t="s">
        <v>54</v>
      </c>
      <c r="D61" s="138">
        <v>17145.97</v>
      </c>
      <c r="E61" s="37">
        <v>19027.189999999999</v>
      </c>
      <c r="F61" s="138">
        <v>4166.08</v>
      </c>
      <c r="G61" s="37">
        <f t="shared" si="7"/>
        <v>24.297721272112337</v>
      </c>
      <c r="H61" s="37">
        <f t="shared" si="8"/>
        <v>21.895403367496726</v>
      </c>
    </row>
    <row r="62" spans="1:13" x14ac:dyDescent="0.25">
      <c r="A62" s="61" t="s">
        <v>107</v>
      </c>
      <c r="B62" s="39">
        <v>3233</v>
      </c>
      <c r="C62" s="63" t="s">
        <v>106</v>
      </c>
      <c r="D62" s="138">
        <v>1000</v>
      </c>
      <c r="E62" s="37">
        <v>600</v>
      </c>
      <c r="F62" s="138">
        <v>73.75</v>
      </c>
      <c r="G62" s="37">
        <f t="shared" si="7"/>
        <v>7.375</v>
      </c>
      <c r="H62" s="37">
        <f t="shared" si="8"/>
        <v>12.291666666666666</v>
      </c>
    </row>
    <row r="63" spans="1:13" x14ac:dyDescent="0.25">
      <c r="A63" s="61" t="s">
        <v>105</v>
      </c>
      <c r="B63" s="39">
        <v>3234</v>
      </c>
      <c r="C63" s="63" t="s">
        <v>55</v>
      </c>
      <c r="D63" s="138">
        <v>3170</v>
      </c>
      <c r="E63" s="37">
        <v>7310.51</v>
      </c>
      <c r="F63" s="138">
        <v>3802.18</v>
      </c>
      <c r="G63" s="37">
        <f t="shared" si="7"/>
        <v>119.94258675078864</v>
      </c>
      <c r="H63" s="37">
        <f t="shared" si="8"/>
        <v>52.00977770360754</v>
      </c>
      <c r="M63" s="340"/>
    </row>
    <row r="64" spans="1:13" x14ac:dyDescent="0.25">
      <c r="A64" s="61" t="s">
        <v>104</v>
      </c>
      <c r="B64" s="39">
        <v>3235</v>
      </c>
      <c r="C64" s="75" t="s">
        <v>41</v>
      </c>
      <c r="D64" s="138">
        <v>7331.61</v>
      </c>
      <c r="E64" s="37">
        <v>10000</v>
      </c>
      <c r="F64" s="138">
        <v>8113.85</v>
      </c>
      <c r="G64" s="37">
        <f t="shared" si="7"/>
        <v>110.66941640376398</v>
      </c>
      <c r="H64" s="37">
        <f t="shared" si="8"/>
        <v>81.138500000000008</v>
      </c>
    </row>
    <row r="65" spans="1:13" x14ac:dyDescent="0.25">
      <c r="A65" s="61" t="s">
        <v>103</v>
      </c>
      <c r="B65" s="39">
        <v>3236</v>
      </c>
      <c r="C65" s="63" t="s">
        <v>62</v>
      </c>
      <c r="D65" s="138">
        <v>3557.8</v>
      </c>
      <c r="E65" s="37">
        <v>4590</v>
      </c>
      <c r="F65" s="138">
        <v>3890</v>
      </c>
      <c r="G65" s="37">
        <f t="shared" si="7"/>
        <v>109.33723087301142</v>
      </c>
      <c r="H65" s="37">
        <f t="shared" si="8"/>
        <v>84.74945533769062</v>
      </c>
    </row>
    <row r="66" spans="1:13" x14ac:dyDescent="0.25">
      <c r="A66" s="61" t="s">
        <v>102</v>
      </c>
      <c r="B66" s="39">
        <v>3237</v>
      </c>
      <c r="C66" s="63" t="s">
        <v>40</v>
      </c>
      <c r="D66" s="138">
        <v>12797.62</v>
      </c>
      <c r="E66" s="37">
        <v>11029.28</v>
      </c>
      <c r="F66" s="138">
        <v>11803.57</v>
      </c>
      <c r="G66" s="37">
        <f t="shared" si="7"/>
        <v>92.232540112927239</v>
      </c>
      <c r="H66" s="37">
        <f t="shared" si="8"/>
        <v>107.02031320267504</v>
      </c>
    </row>
    <row r="67" spans="1:13" x14ac:dyDescent="0.25">
      <c r="A67" s="61" t="s">
        <v>101</v>
      </c>
      <c r="B67" s="39">
        <v>3238</v>
      </c>
      <c r="C67" s="63" t="s">
        <v>56</v>
      </c>
      <c r="D67" s="138">
        <v>3001.89</v>
      </c>
      <c r="E67" s="37">
        <v>4402.05</v>
      </c>
      <c r="F67" s="138">
        <v>2425.85</v>
      </c>
      <c r="G67" s="37">
        <f t="shared" si="7"/>
        <v>80.810755890455681</v>
      </c>
      <c r="H67" s="37">
        <f t="shared" si="8"/>
        <v>55.107279562930898</v>
      </c>
    </row>
    <row r="68" spans="1:13" ht="13.8" thickBot="1" x14ac:dyDescent="0.3">
      <c r="A68" s="61" t="s">
        <v>100</v>
      </c>
      <c r="B68" s="39">
        <v>3239</v>
      </c>
      <c r="C68" s="63" t="s">
        <v>63</v>
      </c>
      <c r="D68" s="138">
        <v>2372.06</v>
      </c>
      <c r="E68" s="37">
        <v>1030</v>
      </c>
      <c r="F68" s="138">
        <v>700.05</v>
      </c>
      <c r="G68" s="137">
        <f t="shared" si="7"/>
        <v>29.512322622530622</v>
      </c>
      <c r="H68" s="137">
        <f t="shared" si="8"/>
        <v>67.966019417475721</v>
      </c>
    </row>
    <row r="69" spans="1:13" ht="13.8" thickBot="1" x14ac:dyDescent="0.3">
      <c r="A69" s="70"/>
      <c r="B69" s="69"/>
      <c r="C69" s="68" t="s">
        <v>37</v>
      </c>
      <c r="D69" s="142">
        <v>10165.39</v>
      </c>
      <c r="E69" s="83">
        <v>12451.13</v>
      </c>
      <c r="F69" s="142">
        <v>4861.0200000000004</v>
      </c>
      <c r="G69" s="296">
        <f t="shared" si="7"/>
        <v>47.819316327263401</v>
      </c>
      <c r="H69" s="296">
        <f t="shared" si="8"/>
        <v>39.040793887783686</v>
      </c>
    </row>
    <row r="70" spans="1:13" x14ac:dyDescent="0.25">
      <c r="A70" s="76" t="s">
        <v>99</v>
      </c>
      <c r="B70" s="81">
        <v>3291</v>
      </c>
      <c r="C70" s="80" t="s">
        <v>64</v>
      </c>
      <c r="D70" s="140">
        <v>350</v>
      </c>
      <c r="E70" s="291">
        <v>350</v>
      </c>
      <c r="F70" s="140">
        <v>350</v>
      </c>
      <c r="G70" s="37">
        <f t="shared" si="7"/>
        <v>100</v>
      </c>
      <c r="H70" s="37">
        <f t="shared" si="8"/>
        <v>100</v>
      </c>
    </row>
    <row r="71" spans="1:13" x14ac:dyDescent="0.25">
      <c r="A71" s="76" t="s">
        <v>98</v>
      </c>
      <c r="B71" s="39">
        <v>3292</v>
      </c>
      <c r="C71" s="73" t="s">
        <v>65</v>
      </c>
      <c r="D71" s="141">
        <v>598.63</v>
      </c>
      <c r="E71" s="71">
        <v>3889.01</v>
      </c>
      <c r="F71" s="141">
        <v>126.54</v>
      </c>
      <c r="G71" s="37">
        <f t="shared" si="7"/>
        <v>21.138265706696959</v>
      </c>
      <c r="H71" s="37">
        <f t="shared" si="8"/>
        <v>3.2537843821435279</v>
      </c>
    </row>
    <row r="72" spans="1:13" x14ac:dyDescent="0.25">
      <c r="A72" s="76" t="s">
        <v>97</v>
      </c>
      <c r="B72" s="39">
        <v>3293</v>
      </c>
      <c r="C72" s="63" t="s">
        <v>57</v>
      </c>
      <c r="D72" s="141">
        <v>7305.72</v>
      </c>
      <c r="E72" s="71">
        <v>6389.41</v>
      </c>
      <c r="F72" s="141">
        <v>2682.39</v>
      </c>
      <c r="G72" s="37">
        <f t="shared" si="7"/>
        <v>36.716299009543199</v>
      </c>
      <c r="H72" s="37">
        <f t="shared" si="8"/>
        <v>41.981810527106575</v>
      </c>
    </row>
    <row r="73" spans="1:13" x14ac:dyDescent="0.25">
      <c r="A73" s="61"/>
      <c r="B73" s="39">
        <v>3293</v>
      </c>
      <c r="C73" s="75" t="s">
        <v>96</v>
      </c>
      <c r="D73" s="141">
        <v>1214.4000000000001</v>
      </c>
      <c r="E73" s="71">
        <v>1330.27</v>
      </c>
      <c r="F73" s="141">
        <v>1330.27</v>
      </c>
      <c r="G73" s="37">
        <f t="shared" si="7"/>
        <v>109.5413372859025</v>
      </c>
      <c r="H73" s="37">
        <f t="shared" si="8"/>
        <v>100</v>
      </c>
    </row>
    <row r="74" spans="1:13" x14ac:dyDescent="0.25">
      <c r="A74" s="61" t="s">
        <v>95</v>
      </c>
      <c r="B74" s="39">
        <v>3294</v>
      </c>
      <c r="C74" s="75" t="s">
        <v>66</v>
      </c>
      <c r="D74" s="141">
        <v>40</v>
      </c>
      <c r="E74" s="71">
        <v>33.18</v>
      </c>
      <c r="F74" s="141">
        <v>0</v>
      </c>
      <c r="G74" s="37"/>
      <c r="H74" s="37"/>
    </row>
    <row r="75" spans="1:13" x14ac:dyDescent="0.25">
      <c r="A75" s="61" t="s">
        <v>94</v>
      </c>
      <c r="B75" s="74">
        <v>3295</v>
      </c>
      <c r="C75" s="73" t="s">
        <v>67</v>
      </c>
      <c r="D75" s="141">
        <v>356.07</v>
      </c>
      <c r="E75" s="71">
        <v>326.54000000000002</v>
      </c>
      <c r="F75" s="141">
        <v>63.72</v>
      </c>
      <c r="G75" s="37">
        <f t="shared" si="7"/>
        <v>17.895357654393798</v>
      </c>
      <c r="H75" s="37">
        <f t="shared" si="8"/>
        <v>19.513688981441781</v>
      </c>
      <c r="M75" s="340"/>
    </row>
    <row r="76" spans="1:13" ht="13.8" thickBot="1" x14ac:dyDescent="0.3">
      <c r="A76" s="61" t="s">
        <v>93</v>
      </c>
      <c r="B76" s="39">
        <v>3299</v>
      </c>
      <c r="C76" s="63" t="s">
        <v>37</v>
      </c>
      <c r="D76" s="141">
        <v>300.57</v>
      </c>
      <c r="E76" s="71">
        <v>132.72</v>
      </c>
      <c r="F76" s="141">
        <v>308.10000000000002</v>
      </c>
      <c r="G76" s="137">
        <f t="shared" si="7"/>
        <v>102.50524004391657</v>
      </c>
      <c r="H76" s="137">
        <f t="shared" si="8"/>
        <v>232.14285714285717</v>
      </c>
    </row>
    <row r="77" spans="1:13" x14ac:dyDescent="0.25">
      <c r="A77" s="70"/>
      <c r="B77" s="69"/>
      <c r="C77" s="68" t="s">
        <v>38</v>
      </c>
      <c r="D77" s="144">
        <v>1222.31</v>
      </c>
      <c r="E77" s="66">
        <v>996.33</v>
      </c>
      <c r="F77" s="144">
        <v>699.87</v>
      </c>
      <c r="G77" s="296">
        <f t="shared" si="7"/>
        <v>57.257978745162852</v>
      </c>
      <c r="H77" s="295">
        <f t="shared" si="8"/>
        <v>70.244798410165302</v>
      </c>
    </row>
    <row r="78" spans="1:13" x14ac:dyDescent="0.25">
      <c r="A78" s="61" t="s">
        <v>92</v>
      </c>
      <c r="B78" s="39">
        <v>3431</v>
      </c>
      <c r="C78" s="63" t="s">
        <v>68</v>
      </c>
      <c r="D78" s="138">
        <v>522.24</v>
      </c>
      <c r="E78" s="37">
        <v>996.33</v>
      </c>
      <c r="F78" s="138">
        <v>699.87</v>
      </c>
      <c r="G78" s="37">
        <f t="shared" si="7"/>
        <v>134.01309742647058</v>
      </c>
      <c r="H78" s="37">
        <f t="shared" si="8"/>
        <v>70.244798410165302</v>
      </c>
    </row>
    <row r="79" spans="1:13" ht="13.8" thickBot="1" x14ac:dyDescent="0.3">
      <c r="A79" s="61" t="s">
        <v>90</v>
      </c>
      <c r="B79" s="40">
        <v>343</v>
      </c>
      <c r="C79" s="60" t="s">
        <v>91</v>
      </c>
      <c r="D79" s="143">
        <v>700.07</v>
      </c>
      <c r="E79" s="59"/>
      <c r="F79" s="143"/>
      <c r="G79" s="137"/>
      <c r="H79" s="37"/>
    </row>
    <row r="80" spans="1:13" ht="13.8" thickBot="1" x14ac:dyDescent="0.3">
      <c r="A80" s="58"/>
      <c r="B80" s="57"/>
      <c r="C80" s="56" t="s">
        <v>70</v>
      </c>
      <c r="D80" s="145">
        <v>670.5</v>
      </c>
      <c r="E80" s="145">
        <v>715.5</v>
      </c>
      <c r="F80" s="145">
        <v>715.5</v>
      </c>
      <c r="G80" s="297">
        <f t="shared" si="7"/>
        <v>106.71140939597315</v>
      </c>
      <c r="H80" s="295">
        <f t="shared" si="8"/>
        <v>100</v>
      </c>
    </row>
    <row r="81" spans="1:13" ht="13.8" thickBot="1" x14ac:dyDescent="0.3">
      <c r="A81" s="432" t="s">
        <v>89</v>
      </c>
      <c r="B81" s="52">
        <v>3812</v>
      </c>
      <c r="C81" s="51" t="s">
        <v>70</v>
      </c>
      <c r="D81" s="50">
        <v>670.5</v>
      </c>
      <c r="E81" s="50">
        <v>715.5</v>
      </c>
      <c r="F81" s="50">
        <v>715.5</v>
      </c>
      <c r="G81" s="137">
        <f t="shared" si="7"/>
        <v>106.71140939597315</v>
      </c>
      <c r="H81" s="37">
        <f t="shared" si="8"/>
        <v>100</v>
      </c>
    </row>
    <row r="82" spans="1:13" ht="13.8" thickBot="1" x14ac:dyDescent="0.3">
      <c r="A82" s="342"/>
      <c r="B82" s="57"/>
      <c r="C82" s="344" t="s">
        <v>228</v>
      </c>
      <c r="D82" s="347">
        <v>6805.55</v>
      </c>
      <c r="E82" s="343">
        <v>0</v>
      </c>
      <c r="F82" s="347"/>
      <c r="G82" s="297"/>
      <c r="H82" s="346"/>
    </row>
    <row r="83" spans="1:13" ht="13.8" thickBot="1" x14ac:dyDescent="0.3">
      <c r="A83" s="433" t="s">
        <v>87</v>
      </c>
      <c r="B83" s="52"/>
      <c r="C83" s="345" t="s">
        <v>228</v>
      </c>
      <c r="D83" s="341">
        <v>6805.55</v>
      </c>
      <c r="E83" s="50"/>
      <c r="F83" s="341"/>
      <c r="G83" s="59"/>
      <c r="H83" s="59"/>
    </row>
    <row r="84" spans="1:13" ht="13.8" thickBot="1" x14ac:dyDescent="0.3">
      <c r="A84" s="429"/>
      <c r="B84" s="46"/>
      <c r="C84" s="45" t="s">
        <v>73</v>
      </c>
      <c r="D84" s="430">
        <v>20777.07</v>
      </c>
      <c r="E84" s="44">
        <v>22591.45</v>
      </c>
      <c r="F84" s="430">
        <v>594.98</v>
      </c>
      <c r="G84" s="431">
        <f t="shared" si="7"/>
        <v>2.8636376543949655</v>
      </c>
      <c r="H84" s="431">
        <f t="shared" si="8"/>
        <v>2.633651226459568</v>
      </c>
    </row>
    <row r="85" spans="1:13" x14ac:dyDescent="0.25">
      <c r="A85" s="425" t="s">
        <v>85</v>
      </c>
      <c r="B85" s="426">
        <v>4221</v>
      </c>
      <c r="C85" s="427" t="s">
        <v>88</v>
      </c>
      <c r="D85" s="289"/>
      <c r="E85" s="289">
        <v>14641.45</v>
      </c>
      <c r="F85" s="289">
        <v>594.98</v>
      </c>
      <c r="G85" s="428"/>
      <c r="H85" s="428">
        <f t="shared" si="8"/>
        <v>4.0636685574174685</v>
      </c>
      <c r="M85" s="340"/>
    </row>
    <row r="86" spans="1:13" x14ac:dyDescent="0.25">
      <c r="A86" s="33" t="s">
        <v>83</v>
      </c>
      <c r="B86" s="292">
        <v>4222</v>
      </c>
      <c r="C86" s="293" t="s">
        <v>86</v>
      </c>
      <c r="D86" s="289"/>
      <c r="E86" s="289">
        <v>2000</v>
      </c>
      <c r="F86" s="289"/>
      <c r="G86" s="418"/>
      <c r="H86" s="418"/>
    </row>
    <row r="87" spans="1:13" x14ac:dyDescent="0.25">
      <c r="A87" s="33" t="s">
        <v>82</v>
      </c>
      <c r="B87" s="40">
        <v>4223</v>
      </c>
      <c r="C87" s="38" t="s">
        <v>84</v>
      </c>
      <c r="D87" s="37">
        <v>2718.12</v>
      </c>
      <c r="E87" s="37">
        <v>3000</v>
      </c>
      <c r="F87" s="37"/>
      <c r="G87" s="418"/>
      <c r="H87" s="418"/>
    </row>
    <row r="88" spans="1:13" x14ac:dyDescent="0.25">
      <c r="A88" s="33" t="s">
        <v>81</v>
      </c>
      <c r="B88" s="40">
        <v>4231</v>
      </c>
      <c r="C88" s="38" t="s">
        <v>225</v>
      </c>
      <c r="D88" s="59">
        <v>18058.95</v>
      </c>
      <c r="E88" s="59">
        <v>0</v>
      </c>
      <c r="F88" s="59"/>
      <c r="G88" s="418"/>
      <c r="H88" s="418"/>
    </row>
    <row r="89" spans="1:13" ht="13.8" thickBot="1" x14ac:dyDescent="0.3">
      <c r="A89" s="419" t="s">
        <v>218</v>
      </c>
      <c r="B89" s="40">
        <v>4241</v>
      </c>
      <c r="C89" s="38" t="s">
        <v>69</v>
      </c>
      <c r="D89" s="59"/>
      <c r="E89" s="59">
        <v>2950</v>
      </c>
      <c r="F89" s="59"/>
      <c r="G89" s="420"/>
      <c r="H89" s="421"/>
    </row>
    <row r="90" spans="1:13" ht="13.8" thickBot="1" x14ac:dyDescent="0.3">
      <c r="A90" s="460" t="s">
        <v>79</v>
      </c>
      <c r="B90" s="461"/>
      <c r="C90" s="461"/>
      <c r="D90" s="27">
        <f>D34+D45+D51+D59+D69+D77+D80+D84+D82</f>
        <v>1269079.02</v>
      </c>
      <c r="E90" s="27">
        <v>2396588.62</v>
      </c>
      <c r="F90" s="27">
        <f>F34+F45+F51+F59+F69+F77+F80+F84+F82</f>
        <v>1138697.1100000001</v>
      </c>
      <c r="G90" s="422"/>
      <c r="H90" s="422"/>
    </row>
    <row r="91" spans="1:13" ht="13.8" thickBot="1" x14ac:dyDescent="0.3">
      <c r="A91" s="511" t="s">
        <v>78</v>
      </c>
      <c r="B91" s="512"/>
      <c r="C91" s="512"/>
      <c r="D91" s="24">
        <f>D32-D90</f>
        <v>-202583.61000000034</v>
      </c>
      <c r="E91" s="24">
        <f>E32-E90</f>
        <v>108181.83999999985</v>
      </c>
      <c r="F91" s="423">
        <f>F32-F90</f>
        <v>-2867.600000000326</v>
      </c>
      <c r="G91" s="424"/>
      <c r="H91" s="424"/>
    </row>
    <row r="92" spans="1:13" ht="13.8" x14ac:dyDescent="0.25">
      <c r="B92" s="16"/>
      <c r="C92" s="22"/>
      <c r="D92" s="16"/>
      <c r="E92" s="16"/>
      <c r="F92" s="16"/>
      <c r="G92" s="16"/>
      <c r="H92" s="16"/>
    </row>
    <row r="93" spans="1:13" ht="13.8" x14ac:dyDescent="0.25">
      <c r="B93" s="16"/>
      <c r="C93" s="22"/>
      <c r="D93" s="16"/>
      <c r="E93" s="16"/>
      <c r="F93" s="16"/>
      <c r="G93" s="16"/>
      <c r="H93" s="16"/>
    </row>
    <row r="94" spans="1:13" ht="13.8" x14ac:dyDescent="0.25">
      <c r="B94" s="16"/>
      <c r="C94" s="22"/>
      <c r="D94" s="16"/>
      <c r="E94" s="16"/>
      <c r="F94" s="16"/>
      <c r="G94" s="16"/>
      <c r="H94" s="16"/>
    </row>
    <row r="95" spans="1:13" ht="13.8" x14ac:dyDescent="0.25">
      <c r="A95" s="15"/>
      <c r="B95" s="16"/>
      <c r="C95" s="22"/>
      <c r="D95" s="16"/>
      <c r="E95" s="16"/>
      <c r="F95" s="16"/>
      <c r="G95" s="16"/>
      <c r="H95" s="16"/>
    </row>
    <row r="96" spans="1:13" x14ac:dyDescent="0.25">
      <c r="C96" s="510"/>
      <c r="D96" s="510"/>
      <c r="E96" s="130"/>
      <c r="F96" s="130"/>
      <c r="G96" s="131"/>
      <c r="H96" s="131"/>
    </row>
    <row r="97" spans="2:8" x14ac:dyDescent="0.25">
      <c r="C97" s="130"/>
      <c r="D97" s="16"/>
      <c r="E97" s="16"/>
      <c r="F97" s="16"/>
      <c r="G97" s="16"/>
      <c r="H97" s="16"/>
    </row>
    <row r="98" spans="2:8" x14ac:dyDescent="0.25">
      <c r="D98" s="16"/>
      <c r="E98" s="16"/>
      <c r="F98" s="16"/>
      <c r="G98" s="16"/>
      <c r="H98" s="16"/>
    </row>
    <row r="101" spans="2:8" x14ac:dyDescent="0.25">
      <c r="B101" s="17"/>
      <c r="C101" s="450"/>
      <c r="D101" s="450"/>
      <c r="E101" s="450"/>
      <c r="F101" s="450"/>
      <c r="G101" s="450"/>
      <c r="H101" s="450"/>
    </row>
    <row r="102" spans="2:8" x14ac:dyDescent="0.25">
      <c r="B102" s="17"/>
      <c r="C102" s="450"/>
      <c r="D102" s="450"/>
      <c r="E102" s="450"/>
      <c r="F102" s="450"/>
      <c r="G102" s="450"/>
      <c r="H102" s="450"/>
    </row>
    <row r="103" spans="2:8" x14ac:dyDescent="0.25">
      <c r="B103" s="17"/>
      <c r="C103" s="450"/>
      <c r="D103" s="450"/>
      <c r="E103" s="450"/>
      <c r="F103" s="450"/>
      <c r="G103" s="450"/>
      <c r="H103" s="450"/>
    </row>
    <row r="104" spans="2:8" s="15" customFormat="1" x14ac:dyDescent="0.25">
      <c r="B104" s="18"/>
      <c r="C104" s="17"/>
      <c r="D104" s="17"/>
      <c r="E104" s="17"/>
      <c r="F104" s="17"/>
      <c r="G104" s="17"/>
      <c r="H104" s="17"/>
    </row>
    <row r="105" spans="2:8" s="15" customFormat="1" x14ac:dyDescent="0.25">
      <c r="B105" s="17"/>
      <c r="C105" s="17"/>
      <c r="D105" s="17"/>
      <c r="E105" s="17"/>
      <c r="F105" s="17"/>
      <c r="G105" s="17"/>
      <c r="H105" s="17"/>
    </row>
  </sheetData>
  <mergeCells count="22">
    <mergeCell ref="C96:D96"/>
    <mergeCell ref="C101:H101"/>
    <mergeCell ref="C102:H102"/>
    <mergeCell ref="C103:H103"/>
    <mergeCell ref="A13:H14"/>
    <mergeCell ref="A32:C32"/>
    <mergeCell ref="A33:H33"/>
    <mergeCell ref="A90:C90"/>
    <mergeCell ref="A91:C91"/>
    <mergeCell ref="A1:C1"/>
    <mergeCell ref="A2:C2"/>
    <mergeCell ref="A7:H7"/>
    <mergeCell ref="A11:A12"/>
    <mergeCell ref="B11:B12"/>
    <mergeCell ref="C11:C12"/>
    <mergeCell ref="D11:D12"/>
    <mergeCell ref="E11:E12"/>
    <mergeCell ref="F11:F12"/>
    <mergeCell ref="G11:G12"/>
    <mergeCell ref="H11:H12"/>
    <mergeCell ref="A5:H5"/>
    <mergeCell ref="A9:H9"/>
  </mergeCells>
  <pageMargins left="0.7" right="0.39" top="0.17" bottom="0.16" header="0.2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C39" sqref="C39"/>
    </sheetView>
  </sheetViews>
  <sheetFormatPr defaultColWidth="9.109375" defaultRowHeight="15.6" x14ac:dyDescent="0.3"/>
  <cols>
    <col min="1" max="1" width="36.44140625" style="11" customWidth="1"/>
    <col min="2" max="2" width="17.5546875" style="11" customWidth="1"/>
    <col min="3" max="3" width="14.44140625" style="11" customWidth="1"/>
    <col min="4" max="6" width="16.33203125" style="11" customWidth="1"/>
    <col min="7" max="16384" width="9.109375" style="11"/>
  </cols>
  <sheetData>
    <row r="1" spans="1:8" ht="13.2" customHeight="1" x14ac:dyDescent="0.3">
      <c r="A1" s="513" t="s">
        <v>75</v>
      </c>
      <c r="B1" s="513"/>
      <c r="C1" s="513"/>
      <c r="D1" s="122"/>
      <c r="E1" s="122"/>
      <c r="F1" s="122"/>
      <c r="G1" s="122"/>
      <c r="H1" s="122"/>
    </row>
    <row r="2" spans="1:8" ht="13.2" customHeight="1" x14ac:dyDescent="0.3">
      <c r="A2" s="513" t="s">
        <v>158</v>
      </c>
      <c r="B2" s="513"/>
      <c r="C2" s="513"/>
      <c r="D2" s="122"/>
      <c r="E2" s="122"/>
      <c r="F2" s="122"/>
      <c r="G2" s="122"/>
      <c r="H2" s="122"/>
    </row>
    <row r="3" spans="1:8" ht="15.75" customHeight="1" x14ac:dyDescent="0.3">
      <c r="A3" s="132"/>
      <c r="B3" s="132"/>
      <c r="C3" s="132"/>
      <c r="D3" s="122"/>
      <c r="E3" s="122"/>
      <c r="F3" s="122"/>
      <c r="G3" s="122"/>
      <c r="H3" s="122"/>
    </row>
    <row r="4" spans="1:8" x14ac:dyDescent="0.3">
      <c r="A4" s="509" t="s">
        <v>17</v>
      </c>
      <c r="B4" s="509"/>
      <c r="C4" s="509"/>
      <c r="D4" s="509"/>
      <c r="E4" s="509"/>
      <c r="F4" s="509"/>
      <c r="G4" s="509"/>
      <c r="H4" s="509"/>
    </row>
    <row r="5" spans="1:8" ht="17.399999999999999" x14ac:dyDescent="0.3">
      <c r="A5" s="126"/>
      <c r="B5" s="125"/>
      <c r="C5" s="124"/>
      <c r="D5" s="124"/>
      <c r="E5" s="124"/>
      <c r="F5" s="124"/>
      <c r="G5" s="124"/>
      <c r="H5" s="124"/>
    </row>
    <row r="6" spans="1:8" x14ac:dyDescent="0.3">
      <c r="A6" s="438" t="s">
        <v>261</v>
      </c>
      <c r="B6" s="438"/>
      <c r="C6" s="438"/>
      <c r="D6" s="438"/>
      <c r="E6" s="438"/>
      <c r="F6" s="438"/>
      <c r="G6" s="438"/>
      <c r="H6" s="438"/>
    </row>
    <row r="7" spans="1:8" x14ac:dyDescent="0.3">
      <c r="A7" s="133"/>
      <c r="B7" s="133"/>
      <c r="C7" s="133"/>
      <c r="D7" s="133"/>
      <c r="E7" s="133"/>
      <c r="F7" s="133"/>
      <c r="G7" s="133"/>
      <c r="H7" s="133"/>
    </row>
    <row r="8" spans="1:8" ht="15.6" customHeight="1" x14ac:dyDescent="0.3">
      <c r="A8" s="472" t="s">
        <v>27</v>
      </c>
      <c r="B8" s="472"/>
      <c r="C8" s="472"/>
      <c r="D8" s="472"/>
      <c r="E8" s="472"/>
      <c r="F8" s="472"/>
      <c r="G8" s="472"/>
      <c r="H8" s="472"/>
    </row>
    <row r="9" spans="1:8" ht="16.2" thickBot="1" x14ac:dyDescent="0.35">
      <c r="A9" s="134"/>
      <c r="B9" s="134"/>
      <c r="C9" s="134"/>
      <c r="D9" s="134"/>
      <c r="E9" s="157"/>
      <c r="F9" s="157"/>
    </row>
    <row r="10" spans="1:8" s="12" customFormat="1" ht="42" thickBot="1" x14ac:dyDescent="0.35">
      <c r="A10" s="167" t="s">
        <v>28</v>
      </c>
      <c r="B10" s="168" t="s">
        <v>230</v>
      </c>
      <c r="C10" s="168" t="s">
        <v>48</v>
      </c>
      <c r="D10" s="169" t="s">
        <v>262</v>
      </c>
      <c r="E10" s="168" t="s">
        <v>52</v>
      </c>
      <c r="F10" s="170" t="s">
        <v>52</v>
      </c>
    </row>
    <row r="11" spans="1:8" s="13" customFormat="1" ht="13.2" x14ac:dyDescent="0.2">
      <c r="A11" s="171">
        <v>1</v>
      </c>
      <c r="B11" s="172">
        <v>2</v>
      </c>
      <c r="C11" s="172">
        <v>3</v>
      </c>
      <c r="D11" s="172">
        <v>4</v>
      </c>
      <c r="E11" s="172" t="s">
        <v>59</v>
      </c>
      <c r="F11" s="173" t="s">
        <v>58</v>
      </c>
    </row>
    <row r="12" spans="1:8" s="13" customFormat="1" ht="13.2" x14ac:dyDescent="0.2">
      <c r="A12" s="161" t="s">
        <v>61</v>
      </c>
      <c r="B12" s="158">
        <f>B13</f>
        <v>1269079.02</v>
      </c>
      <c r="C12" s="158">
        <f>C13</f>
        <v>2396588.62</v>
      </c>
      <c r="D12" s="158">
        <f>D13</f>
        <v>1138697.1100000001</v>
      </c>
      <c r="E12" s="160">
        <f>SUM(D12/B12*100)</f>
        <v>89.726257550140573</v>
      </c>
      <c r="F12" s="163">
        <f>SUM(D12/C12*100)</f>
        <v>47.513248644233322</v>
      </c>
    </row>
    <row r="13" spans="1:8" s="12" customFormat="1" ht="17.25" customHeight="1" x14ac:dyDescent="0.3">
      <c r="A13" s="162" t="s">
        <v>60</v>
      </c>
      <c r="B13" s="159">
        <v>1269079.02</v>
      </c>
      <c r="C13" s="159">
        <v>2396588.62</v>
      </c>
      <c r="D13" s="159">
        <v>1138697.1100000001</v>
      </c>
      <c r="E13" s="160">
        <f>SUM(D13/B13*100)</f>
        <v>89.726257550140573</v>
      </c>
      <c r="F13" s="163">
        <f>SUM(D13/C13*100)</f>
        <v>47.513248644233322</v>
      </c>
    </row>
    <row r="14" spans="1:8" s="12" customFormat="1" ht="15" thickBot="1" x14ac:dyDescent="0.35">
      <c r="A14" s="251" t="s">
        <v>163</v>
      </c>
      <c r="B14" s="252">
        <f>B13</f>
        <v>1269079.02</v>
      </c>
      <c r="C14" s="253">
        <f>C13</f>
        <v>2396588.62</v>
      </c>
      <c r="D14" s="164">
        <f>D13</f>
        <v>1138697.1100000001</v>
      </c>
      <c r="E14" s="165">
        <f t="shared" ref="E14" si="0">SUM(D14/B14*100)</f>
        <v>89.726257550140573</v>
      </c>
      <c r="F14" s="166">
        <f t="shared" ref="F14" si="1">SUM(D14/C14*100)</f>
        <v>47.513248644233322</v>
      </c>
    </row>
  </sheetData>
  <mergeCells count="5">
    <mergeCell ref="A1:C1"/>
    <mergeCell ref="A2:C2"/>
    <mergeCell ref="A4:H4"/>
    <mergeCell ref="A6:H6"/>
    <mergeCell ref="A8:H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K21" sqref="K21"/>
    </sheetView>
  </sheetViews>
  <sheetFormatPr defaultColWidth="8.88671875" defaultRowHeight="15.6" x14ac:dyDescent="0.3"/>
  <cols>
    <col min="1" max="1" width="8" style="1" customWidth="1"/>
    <col min="2" max="2" width="8.6640625" style="1" customWidth="1"/>
    <col min="3" max="3" width="5.44140625" style="1" bestFit="1" customWidth="1"/>
    <col min="4" max="4" width="42.33203125" style="1" customWidth="1"/>
    <col min="5" max="9" width="13.33203125" style="1" customWidth="1"/>
    <col min="10" max="16384" width="8.88671875" style="1"/>
  </cols>
  <sheetData>
    <row r="1" spans="1:9" ht="13.2" customHeight="1" x14ac:dyDescent="0.3">
      <c r="A1" s="514" t="s">
        <v>75</v>
      </c>
      <c r="B1" s="514"/>
      <c r="C1" s="514"/>
      <c r="D1" s="514"/>
      <c r="E1" s="514"/>
      <c r="F1" s="184"/>
      <c r="G1" s="184"/>
      <c r="H1" s="184"/>
      <c r="I1" s="184"/>
    </row>
    <row r="2" spans="1:9" ht="13.2" customHeight="1" x14ac:dyDescent="0.3">
      <c r="A2" s="514" t="s">
        <v>158</v>
      </c>
      <c r="B2" s="514"/>
      <c r="C2" s="514"/>
      <c r="D2" s="514"/>
      <c r="E2" s="514"/>
      <c r="F2" s="184"/>
      <c r="G2" s="184"/>
      <c r="H2" s="184"/>
      <c r="I2" s="184"/>
    </row>
    <row r="3" spans="1:9" x14ac:dyDescent="0.3">
      <c r="A3" s="184"/>
      <c r="B3" s="184"/>
      <c r="C3" s="184"/>
      <c r="D3" s="184"/>
      <c r="E3" s="184"/>
      <c r="F3" s="184"/>
      <c r="G3" s="184"/>
      <c r="H3" s="184"/>
      <c r="I3" s="184"/>
    </row>
    <row r="4" spans="1:9" ht="15.6" customHeight="1" x14ac:dyDescent="0.3">
      <c r="A4" s="515" t="s">
        <v>17</v>
      </c>
      <c r="B4" s="515"/>
      <c r="C4" s="515"/>
      <c r="D4" s="515"/>
      <c r="E4" s="515"/>
      <c r="F4" s="515"/>
      <c r="G4" s="515"/>
      <c r="H4" s="204"/>
      <c r="I4" s="204"/>
    </row>
    <row r="5" spans="1:9" ht="15.6" customHeight="1" x14ac:dyDescent="0.3">
      <c r="A5" s="185"/>
      <c r="B5" s="185"/>
      <c r="C5" s="185"/>
      <c r="D5" s="185"/>
      <c r="E5" s="185"/>
      <c r="F5" s="185"/>
      <c r="G5" s="185"/>
      <c r="H5" s="204"/>
      <c r="I5" s="204"/>
    </row>
    <row r="6" spans="1:9" ht="15.6" customHeight="1" x14ac:dyDescent="0.3">
      <c r="A6" s="515" t="s">
        <v>261</v>
      </c>
      <c r="B6" s="515"/>
      <c r="C6" s="515"/>
      <c r="D6" s="515"/>
      <c r="E6" s="515"/>
      <c r="F6" s="515"/>
      <c r="G6" s="515"/>
      <c r="H6" s="204"/>
      <c r="I6" s="204"/>
    </row>
    <row r="7" spans="1:9" ht="15.6" customHeight="1" x14ac:dyDescent="0.3">
      <c r="A7" s="185"/>
      <c r="B7" s="185"/>
      <c r="C7" s="185"/>
      <c r="D7" s="185"/>
      <c r="E7" s="185"/>
      <c r="F7" s="185"/>
      <c r="G7" s="185"/>
      <c r="H7" s="204"/>
      <c r="I7" s="204"/>
    </row>
    <row r="8" spans="1:9" ht="15.6" customHeight="1" x14ac:dyDescent="0.3">
      <c r="A8" s="515" t="s">
        <v>42</v>
      </c>
      <c r="B8" s="516"/>
      <c r="C8" s="516"/>
      <c r="D8" s="516"/>
      <c r="E8" s="516"/>
      <c r="F8" s="516"/>
      <c r="G8" s="516"/>
      <c r="H8" s="205"/>
      <c r="I8" s="205"/>
    </row>
    <row r="9" spans="1:9" ht="15.6" customHeight="1" thickBot="1" x14ac:dyDescent="0.35">
      <c r="A9" s="185"/>
      <c r="B9" s="186"/>
      <c r="C9" s="186"/>
      <c r="D9" s="186"/>
      <c r="E9" s="186"/>
      <c r="F9" s="186"/>
      <c r="G9" s="186"/>
      <c r="H9" s="205"/>
      <c r="I9" s="205"/>
    </row>
    <row r="10" spans="1:9" ht="40.200000000000003" thickBot="1" x14ac:dyDescent="0.35">
      <c r="A10" s="223" t="s">
        <v>22</v>
      </c>
      <c r="B10" s="224" t="s">
        <v>25</v>
      </c>
      <c r="C10" s="224" t="s">
        <v>24</v>
      </c>
      <c r="D10" s="225" t="s">
        <v>185</v>
      </c>
      <c r="E10" s="234" t="s">
        <v>230</v>
      </c>
      <c r="F10" s="234" t="s">
        <v>48</v>
      </c>
      <c r="G10" s="234" t="s">
        <v>262</v>
      </c>
      <c r="H10" s="234" t="s">
        <v>52</v>
      </c>
      <c r="I10" s="225" t="s">
        <v>52</v>
      </c>
    </row>
    <row r="11" spans="1:9" x14ac:dyDescent="0.3">
      <c r="A11" s="221">
        <v>8</v>
      </c>
      <c r="B11" s="222"/>
      <c r="C11" s="222"/>
      <c r="D11" s="226" t="s">
        <v>43</v>
      </c>
      <c r="E11" s="235"/>
      <c r="F11" s="243"/>
      <c r="G11" s="243"/>
      <c r="H11" s="243"/>
      <c r="I11" s="247"/>
    </row>
    <row r="12" spans="1:9" x14ac:dyDescent="0.3">
      <c r="A12" s="214"/>
      <c r="B12" s="207">
        <v>81</v>
      </c>
      <c r="C12" s="207"/>
      <c r="D12" s="227" t="s">
        <v>186</v>
      </c>
      <c r="E12" s="236"/>
      <c r="F12" s="244"/>
      <c r="G12" s="244"/>
      <c r="H12" s="244"/>
      <c r="I12" s="248"/>
    </row>
    <row r="13" spans="1:9" x14ac:dyDescent="0.3">
      <c r="A13" s="213"/>
      <c r="B13" s="206"/>
      <c r="C13" s="208" t="s">
        <v>187</v>
      </c>
      <c r="D13" s="228" t="s">
        <v>188</v>
      </c>
      <c r="E13" s="237"/>
      <c r="F13" s="244"/>
      <c r="G13" s="244"/>
      <c r="H13" s="244"/>
      <c r="I13" s="248"/>
    </row>
    <row r="14" spans="1:9" x14ac:dyDescent="0.3">
      <c r="A14" s="213"/>
      <c r="B14" s="209" t="s">
        <v>189</v>
      </c>
      <c r="C14" s="208"/>
      <c r="D14" s="228"/>
      <c r="E14" s="237"/>
      <c r="F14" s="244"/>
      <c r="G14" s="244"/>
      <c r="H14" s="244"/>
      <c r="I14" s="248"/>
    </row>
    <row r="15" spans="1:9" x14ac:dyDescent="0.3">
      <c r="A15" s="213"/>
      <c r="B15" s="207">
        <v>84</v>
      </c>
      <c r="C15" s="207"/>
      <c r="D15" s="227" t="s">
        <v>44</v>
      </c>
      <c r="E15" s="236"/>
      <c r="F15" s="244"/>
      <c r="G15" s="244"/>
      <c r="H15" s="244"/>
      <c r="I15" s="248"/>
    </row>
    <row r="16" spans="1:9" ht="26.4" x14ac:dyDescent="0.3">
      <c r="A16" s="215"/>
      <c r="B16" s="210"/>
      <c r="C16" s="211" t="s">
        <v>190</v>
      </c>
      <c r="D16" s="229" t="s">
        <v>191</v>
      </c>
      <c r="E16" s="238"/>
      <c r="F16" s="244"/>
      <c r="G16" s="244"/>
      <c r="H16" s="244"/>
      <c r="I16" s="248"/>
    </row>
    <row r="17" spans="1:9" x14ac:dyDescent="0.3">
      <c r="A17" s="216">
        <v>5</v>
      </c>
      <c r="B17" s="212"/>
      <c r="C17" s="212"/>
      <c r="D17" s="230" t="s">
        <v>45</v>
      </c>
      <c r="E17" s="239"/>
      <c r="F17" s="244"/>
      <c r="G17" s="244"/>
      <c r="H17" s="244"/>
      <c r="I17" s="248"/>
    </row>
    <row r="18" spans="1:9" ht="26.4" x14ac:dyDescent="0.3">
      <c r="A18" s="214"/>
      <c r="B18" s="207">
        <v>54</v>
      </c>
      <c r="C18" s="207"/>
      <c r="D18" s="231" t="s">
        <v>46</v>
      </c>
      <c r="E18" s="240"/>
      <c r="F18" s="244"/>
      <c r="G18" s="244"/>
      <c r="H18" s="244"/>
      <c r="I18" s="248"/>
    </row>
    <row r="19" spans="1:9" x14ac:dyDescent="0.3">
      <c r="A19" s="215"/>
      <c r="B19" s="210"/>
      <c r="C19" s="211" t="s">
        <v>192</v>
      </c>
      <c r="D19" s="232" t="s">
        <v>23</v>
      </c>
      <c r="E19" s="241"/>
      <c r="F19" s="244"/>
      <c r="G19" s="244"/>
      <c r="H19" s="244"/>
      <c r="I19" s="248"/>
    </row>
    <row r="20" spans="1:9" x14ac:dyDescent="0.3">
      <c r="A20" s="215"/>
      <c r="B20" s="210"/>
      <c r="C20" s="208" t="s">
        <v>187</v>
      </c>
      <c r="D20" s="228" t="s">
        <v>188</v>
      </c>
      <c r="E20" s="237"/>
      <c r="F20" s="244"/>
      <c r="G20" s="244"/>
      <c r="H20" s="244"/>
      <c r="I20" s="248"/>
    </row>
    <row r="21" spans="1:9" x14ac:dyDescent="0.3">
      <c r="A21" s="214"/>
      <c r="B21" s="207"/>
      <c r="C21" s="211" t="s">
        <v>193</v>
      </c>
      <c r="D21" s="232" t="s">
        <v>194</v>
      </c>
      <c r="E21" s="241"/>
      <c r="F21" s="244"/>
      <c r="G21" s="244"/>
      <c r="H21" s="244"/>
      <c r="I21" s="248"/>
    </row>
    <row r="22" spans="1:9" ht="26.4" x14ac:dyDescent="0.3">
      <c r="A22" s="215"/>
      <c r="B22" s="210"/>
      <c r="C22" s="211" t="s">
        <v>195</v>
      </c>
      <c r="D22" s="229" t="s">
        <v>196</v>
      </c>
      <c r="E22" s="238"/>
      <c r="F22" s="244"/>
      <c r="G22" s="244"/>
      <c r="H22" s="244"/>
      <c r="I22" s="248"/>
    </row>
    <row r="23" spans="1:9" x14ac:dyDescent="0.3">
      <c r="A23" s="215"/>
      <c r="B23" s="209"/>
      <c r="C23" s="211" t="s">
        <v>197</v>
      </c>
      <c r="D23" s="232" t="s">
        <v>198</v>
      </c>
      <c r="E23" s="241"/>
      <c r="F23" s="244"/>
      <c r="G23" s="244"/>
      <c r="H23" s="244"/>
      <c r="I23" s="248"/>
    </row>
    <row r="24" spans="1:9" x14ac:dyDescent="0.3">
      <c r="A24" s="215"/>
      <c r="B24" s="210"/>
      <c r="C24" s="211" t="s">
        <v>199</v>
      </c>
      <c r="D24" s="232" t="s">
        <v>200</v>
      </c>
      <c r="E24" s="241"/>
      <c r="F24" s="244"/>
      <c r="G24" s="244"/>
      <c r="H24" s="244"/>
      <c r="I24" s="248"/>
    </row>
    <row r="25" spans="1:9" x14ac:dyDescent="0.3">
      <c r="A25" s="215"/>
      <c r="B25" s="209"/>
      <c r="C25" s="211" t="s">
        <v>201</v>
      </c>
      <c r="D25" s="232" t="s">
        <v>202</v>
      </c>
      <c r="E25" s="241"/>
      <c r="F25" s="244"/>
      <c r="G25" s="244"/>
      <c r="H25" s="244"/>
      <c r="I25" s="248"/>
    </row>
    <row r="26" spans="1:9" x14ac:dyDescent="0.3">
      <c r="A26" s="217"/>
      <c r="B26" s="208"/>
      <c r="C26" s="208" t="s">
        <v>203</v>
      </c>
      <c r="D26" s="228" t="s">
        <v>204</v>
      </c>
      <c r="E26" s="237"/>
      <c r="F26" s="245"/>
      <c r="G26" s="245"/>
      <c r="H26" s="245"/>
      <c r="I26" s="249"/>
    </row>
    <row r="27" spans="1:9" ht="16.2" thickBot="1" x14ac:dyDescent="0.35">
      <c r="A27" s="218"/>
      <c r="B27" s="219"/>
      <c r="C27" s="220" t="s">
        <v>205</v>
      </c>
      <c r="D27" s="233" t="s">
        <v>206</v>
      </c>
      <c r="E27" s="242"/>
      <c r="F27" s="246"/>
      <c r="G27" s="246"/>
      <c r="H27" s="246"/>
      <c r="I27" s="250"/>
    </row>
  </sheetData>
  <mergeCells count="5">
    <mergeCell ref="A1:E1"/>
    <mergeCell ref="A2:E2"/>
    <mergeCell ref="A6:G6"/>
    <mergeCell ref="A4:G4"/>
    <mergeCell ref="A8:G8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2023-AF8A-4ABE-ACDF-F0E559C518DE}">
  <dimension ref="A1:R86"/>
  <sheetViews>
    <sheetView showGridLines="0" workbookViewId="0">
      <pane ySplit="1" topLeftCell="A2" activePane="bottomLeft" state="frozenSplit"/>
      <selection pane="bottomLeft" activeCell="P60" sqref="P60"/>
    </sheetView>
  </sheetViews>
  <sheetFormatPr defaultRowHeight="13.2" x14ac:dyDescent="0.25"/>
  <cols>
    <col min="1" max="1" width="6.6640625" style="190" customWidth="1"/>
    <col min="2" max="2" width="17.44140625" style="190" customWidth="1"/>
    <col min="3" max="3" width="6.6640625" style="190" customWidth="1"/>
    <col min="4" max="4" width="14.6640625" style="190" customWidth="1"/>
    <col min="5" max="5" width="33.6640625" style="190" customWidth="1"/>
    <col min="6" max="6" width="4.109375" style="190" customWidth="1"/>
    <col min="7" max="7" width="1.33203125" style="190" customWidth="1"/>
    <col min="8" max="8" width="7.44140625" style="190" customWidth="1"/>
    <col min="9" max="9" width="13.109375" style="190" customWidth="1"/>
    <col min="10" max="10" width="13" style="190" customWidth="1"/>
    <col min="11" max="11" width="0" style="349" hidden="1" customWidth="1"/>
    <col min="12" max="12" width="0.77734375" style="349" customWidth="1"/>
    <col min="13" max="13" width="0.88671875" style="349" customWidth="1"/>
    <col min="14" max="15" width="8.88671875" style="349"/>
    <col min="16" max="16" width="12.5546875" style="349" bestFit="1" customWidth="1"/>
    <col min="17" max="17" width="12.21875" style="349" bestFit="1" customWidth="1"/>
    <col min="18" max="18" width="9.6640625" style="349" bestFit="1" customWidth="1"/>
    <col min="19" max="16384" width="8.88671875" style="349"/>
  </cols>
  <sheetData>
    <row r="1" spans="1:12" ht="13.2" customHeight="1" x14ac:dyDescent="0.25">
      <c r="A1" s="540" t="s">
        <v>75</v>
      </c>
      <c r="B1" s="540"/>
      <c r="C1" s="540"/>
      <c r="D1" s="540"/>
      <c r="K1" s="541"/>
      <c r="L1" s="541"/>
    </row>
    <row r="2" spans="1:12" ht="13.2" customHeight="1" x14ac:dyDescent="0.25">
      <c r="A2" s="540" t="s">
        <v>158</v>
      </c>
      <c r="B2" s="540"/>
      <c r="C2" s="540"/>
      <c r="D2" s="540"/>
      <c r="K2" s="541"/>
      <c r="L2" s="541"/>
    </row>
    <row r="3" spans="1:12" ht="13.2" customHeight="1" x14ac:dyDescent="0.25">
      <c r="A3" s="348"/>
      <c r="B3" s="348"/>
      <c r="C3" s="348"/>
      <c r="D3" s="348"/>
    </row>
    <row r="4" spans="1:12" ht="13.2" customHeight="1" x14ac:dyDescent="0.25">
      <c r="A4" s="542" t="s">
        <v>29</v>
      </c>
      <c r="B4" s="542"/>
      <c r="C4" s="542"/>
      <c r="D4" s="542"/>
      <c r="E4" s="542"/>
      <c r="F4" s="542"/>
      <c r="G4" s="542"/>
      <c r="H4" s="542"/>
      <c r="I4" s="542"/>
      <c r="J4" s="542"/>
    </row>
    <row r="5" spans="1:12" ht="3.3" customHeight="1" x14ac:dyDescent="0.3">
      <c r="A5" s="189"/>
      <c r="B5" s="189"/>
      <c r="C5" s="189"/>
      <c r="D5" s="189"/>
      <c r="E5" s="189"/>
      <c r="F5" s="189"/>
      <c r="G5" s="189"/>
      <c r="H5" s="189"/>
      <c r="I5" s="189"/>
      <c r="J5" s="189"/>
    </row>
    <row r="6" spans="1:12" ht="3.3" customHeight="1" x14ac:dyDescent="0.3">
      <c r="A6" s="189"/>
      <c r="B6" s="189"/>
      <c r="C6" s="189"/>
      <c r="D6" s="189"/>
      <c r="E6" s="189"/>
      <c r="F6" s="189"/>
      <c r="G6" s="189"/>
      <c r="H6" s="189"/>
      <c r="I6" s="189"/>
      <c r="J6" s="189"/>
    </row>
    <row r="7" spans="1:12" ht="3.3" customHeight="1" x14ac:dyDescent="0.3">
      <c r="A7" s="189"/>
      <c r="B7" s="189"/>
      <c r="C7" s="189"/>
      <c r="D7" s="189"/>
      <c r="E7" s="189"/>
      <c r="F7" s="189"/>
      <c r="G7" s="189"/>
      <c r="H7" s="189"/>
      <c r="I7" s="189"/>
      <c r="J7" s="189"/>
    </row>
    <row r="8" spans="1:12" ht="3.3" customHeight="1" x14ac:dyDescent="0.3">
      <c r="A8" s="189"/>
      <c r="B8" s="189"/>
      <c r="C8" s="189"/>
      <c r="D8" s="189"/>
      <c r="E8" s="189"/>
      <c r="F8" s="189"/>
      <c r="G8" s="189"/>
      <c r="H8" s="189"/>
      <c r="I8" s="189"/>
      <c r="J8" s="189"/>
    </row>
    <row r="9" spans="1:12" ht="18" customHeight="1" x14ac:dyDescent="0.25">
      <c r="A9" s="543" t="s">
        <v>250</v>
      </c>
      <c r="B9" s="543"/>
      <c r="C9" s="543"/>
      <c r="D9" s="543"/>
      <c r="E9" s="543"/>
      <c r="F9" s="543"/>
      <c r="G9" s="543"/>
      <c r="H9" s="543"/>
      <c r="I9" s="543"/>
      <c r="J9" s="543"/>
    </row>
    <row r="10" spans="1:12" ht="3.3" customHeight="1" x14ac:dyDescent="0.25">
      <c r="A10" s="543"/>
      <c r="B10" s="543"/>
      <c r="C10" s="543"/>
      <c r="D10" s="543"/>
      <c r="E10" s="543"/>
      <c r="F10" s="543"/>
      <c r="G10" s="543"/>
      <c r="H10" s="543"/>
      <c r="I10" s="543"/>
      <c r="J10" s="543"/>
    </row>
    <row r="11" spans="1:12" ht="3.3" customHeight="1" x14ac:dyDescent="0.25">
      <c r="A11" s="188"/>
      <c r="B11" s="188"/>
      <c r="C11" s="188"/>
      <c r="D11" s="188"/>
      <c r="E11" s="188"/>
      <c r="F11" s="188"/>
      <c r="G11" s="188"/>
      <c r="H11" s="188"/>
      <c r="I11" s="188"/>
      <c r="J11" s="188"/>
    </row>
    <row r="12" spans="1:12" ht="3.3" customHeight="1" x14ac:dyDescent="0.25">
      <c r="A12" s="188"/>
      <c r="B12" s="188"/>
      <c r="C12" s="188"/>
      <c r="D12" s="188"/>
      <c r="E12" s="188"/>
      <c r="F12" s="188"/>
      <c r="G12" s="188"/>
      <c r="H12" s="188"/>
      <c r="I12" s="188"/>
      <c r="J12" s="188"/>
    </row>
    <row r="13" spans="1:12" ht="3.3" customHeight="1" x14ac:dyDescent="0.25">
      <c r="A13" s="188"/>
      <c r="B13" s="188"/>
      <c r="C13" s="188"/>
      <c r="D13" s="188"/>
      <c r="E13" s="188"/>
      <c r="F13" s="188"/>
      <c r="G13" s="188"/>
      <c r="H13" s="188"/>
      <c r="I13" s="188"/>
      <c r="J13" s="188"/>
    </row>
    <row r="14" spans="1:12" ht="3.3" customHeight="1" x14ac:dyDescent="0.25">
      <c r="A14" s="188"/>
      <c r="B14" s="188"/>
      <c r="C14" s="188"/>
      <c r="D14" s="188"/>
      <c r="E14" s="188"/>
      <c r="F14" s="188"/>
      <c r="G14" s="188"/>
      <c r="H14" s="188"/>
      <c r="I14" s="188"/>
      <c r="J14" s="188"/>
    </row>
    <row r="15" spans="1:12" ht="7.05" customHeight="1" thickBot="1" x14ac:dyDescent="0.3"/>
    <row r="16" spans="1:12" s="187" customFormat="1" ht="40.200000000000003" thickBot="1" x14ac:dyDescent="0.3">
      <c r="A16" s="522" t="s">
        <v>75</v>
      </c>
      <c r="B16" s="523"/>
      <c r="C16" s="523"/>
      <c r="D16" s="523"/>
      <c r="E16" s="524"/>
      <c r="F16" s="525" t="s">
        <v>48</v>
      </c>
      <c r="G16" s="526"/>
      <c r="H16" s="527"/>
      <c r="I16" s="417" t="s">
        <v>262</v>
      </c>
      <c r="J16" s="194" t="s">
        <v>52</v>
      </c>
    </row>
    <row r="17" spans="1:18" s="187" customFormat="1" ht="22.2" customHeight="1" thickBot="1" x14ac:dyDescent="0.3">
      <c r="A17" s="528" t="s">
        <v>184</v>
      </c>
      <c r="B17" s="529"/>
      <c r="C17" s="529"/>
      <c r="D17" s="529"/>
      <c r="E17" s="530"/>
      <c r="F17" s="531">
        <f>F18+F60</f>
        <v>2396588.62</v>
      </c>
      <c r="G17" s="529"/>
      <c r="H17" s="532"/>
      <c r="I17" s="199">
        <f>I18+I60</f>
        <v>1138697.1099999999</v>
      </c>
      <c r="J17" s="200">
        <f t="shared" ref="J17:J82" si="0">SUM(I17/F17*100)</f>
        <v>47.513248644233315</v>
      </c>
    </row>
    <row r="18" spans="1:18" s="187" customFormat="1" x14ac:dyDescent="0.25">
      <c r="A18" s="533" t="s">
        <v>183</v>
      </c>
      <c r="B18" s="534"/>
      <c r="C18" s="534"/>
      <c r="D18" s="534"/>
      <c r="E18" s="535"/>
      <c r="F18" s="536">
        <f>F19+F24+F27+F41+F44+F36+F57+F31</f>
        <v>45847.69</v>
      </c>
      <c r="G18" s="534"/>
      <c r="H18" s="537"/>
      <c r="I18" s="413">
        <f>I19+I24+I27+I41+I44+I36+I57+I31</f>
        <v>22218.79</v>
      </c>
      <c r="J18" s="198">
        <f t="shared" si="0"/>
        <v>48.462179882999557</v>
      </c>
    </row>
    <row r="19" spans="1:18" s="187" customFormat="1" x14ac:dyDescent="0.25">
      <c r="A19" s="544" t="s">
        <v>182</v>
      </c>
      <c r="B19" s="545"/>
      <c r="C19" s="545"/>
      <c r="D19" s="545"/>
      <c r="E19" s="546"/>
      <c r="F19" s="547">
        <f>F20+F22</f>
        <v>1925.27</v>
      </c>
      <c r="G19" s="545"/>
      <c r="H19" s="548"/>
      <c r="I19" s="411">
        <f>I20+I22</f>
        <v>1819.07</v>
      </c>
      <c r="J19" s="195">
        <f t="shared" si="0"/>
        <v>94.483890571192603</v>
      </c>
    </row>
    <row r="20" spans="1:18" s="187" customFormat="1" x14ac:dyDescent="0.25">
      <c r="A20" s="538" t="s">
        <v>177</v>
      </c>
      <c r="B20" s="518"/>
      <c r="C20" s="518"/>
      <c r="D20" s="518"/>
      <c r="E20" s="519"/>
      <c r="F20" s="539">
        <f>F21</f>
        <v>1680.27</v>
      </c>
      <c r="G20" s="518"/>
      <c r="H20" s="521"/>
      <c r="I20" s="412">
        <f>I21</f>
        <v>1680.27</v>
      </c>
      <c r="J20" s="196">
        <f t="shared" si="0"/>
        <v>100</v>
      </c>
    </row>
    <row r="21" spans="1:18" s="187" customFormat="1" x14ac:dyDescent="0.25">
      <c r="A21" s="191" t="s">
        <v>168</v>
      </c>
      <c r="B21" s="517" t="s">
        <v>14</v>
      </c>
      <c r="C21" s="518"/>
      <c r="D21" s="518"/>
      <c r="E21" s="519"/>
      <c r="F21" s="520">
        <v>1680.27</v>
      </c>
      <c r="G21" s="518"/>
      <c r="H21" s="521"/>
      <c r="I21" s="192">
        <v>1680.27</v>
      </c>
      <c r="J21" s="196">
        <f t="shared" si="0"/>
        <v>100</v>
      </c>
    </row>
    <row r="22" spans="1:18" s="187" customFormat="1" x14ac:dyDescent="0.25">
      <c r="A22" s="538" t="s">
        <v>265</v>
      </c>
      <c r="B22" s="518"/>
      <c r="C22" s="518"/>
      <c r="D22" s="518"/>
      <c r="E22" s="519"/>
      <c r="F22" s="539">
        <f>F23</f>
        <v>245</v>
      </c>
      <c r="G22" s="518"/>
      <c r="H22" s="521"/>
      <c r="I22" s="412">
        <f>I23</f>
        <v>138.80000000000001</v>
      </c>
      <c r="J22" s="196">
        <f t="shared" si="0"/>
        <v>56.653061224489797</v>
      </c>
    </row>
    <row r="23" spans="1:18" s="187" customFormat="1" x14ac:dyDescent="0.25">
      <c r="A23" s="191" t="s">
        <v>168</v>
      </c>
      <c r="B23" s="517" t="s">
        <v>14</v>
      </c>
      <c r="C23" s="518"/>
      <c r="D23" s="518"/>
      <c r="E23" s="519"/>
      <c r="F23" s="520">
        <v>245</v>
      </c>
      <c r="G23" s="518"/>
      <c r="H23" s="521"/>
      <c r="I23" s="192">
        <v>138.80000000000001</v>
      </c>
      <c r="J23" s="196">
        <f t="shared" si="0"/>
        <v>56.653061224489797</v>
      </c>
    </row>
    <row r="24" spans="1:18" s="187" customFormat="1" x14ac:dyDescent="0.25">
      <c r="A24" s="544" t="s">
        <v>181</v>
      </c>
      <c r="B24" s="545"/>
      <c r="C24" s="545"/>
      <c r="D24" s="545"/>
      <c r="E24" s="546"/>
      <c r="F24" s="547">
        <f>F25</f>
        <v>729.96</v>
      </c>
      <c r="G24" s="545"/>
      <c r="H24" s="548"/>
      <c r="I24" s="411">
        <f>I25</f>
        <v>398.18</v>
      </c>
      <c r="J24" s="195">
        <f t="shared" si="0"/>
        <v>54.548194421612138</v>
      </c>
    </row>
    <row r="25" spans="1:18" s="187" customFormat="1" x14ac:dyDescent="0.25">
      <c r="A25" s="538" t="s">
        <v>177</v>
      </c>
      <c r="B25" s="518"/>
      <c r="C25" s="518"/>
      <c r="D25" s="518"/>
      <c r="E25" s="519"/>
      <c r="F25" s="539">
        <f>F26</f>
        <v>729.96</v>
      </c>
      <c r="G25" s="518"/>
      <c r="H25" s="521"/>
      <c r="I25" s="412">
        <f>I26</f>
        <v>398.18</v>
      </c>
      <c r="J25" s="196">
        <f t="shared" si="0"/>
        <v>54.548194421612138</v>
      </c>
    </row>
    <row r="26" spans="1:18" s="187" customFormat="1" x14ac:dyDescent="0.25">
      <c r="A26" s="191" t="s">
        <v>172</v>
      </c>
      <c r="B26" s="517" t="s">
        <v>13</v>
      </c>
      <c r="C26" s="518"/>
      <c r="D26" s="518"/>
      <c r="E26" s="519"/>
      <c r="F26" s="520">
        <v>729.96</v>
      </c>
      <c r="G26" s="518"/>
      <c r="H26" s="521"/>
      <c r="I26" s="192">
        <v>398.18</v>
      </c>
      <c r="J26" s="196">
        <f t="shared" si="0"/>
        <v>54.548194421612138</v>
      </c>
    </row>
    <row r="27" spans="1:18" s="187" customFormat="1" x14ac:dyDescent="0.25">
      <c r="A27" s="544" t="s">
        <v>180</v>
      </c>
      <c r="B27" s="545"/>
      <c r="C27" s="545"/>
      <c r="D27" s="545"/>
      <c r="E27" s="546"/>
      <c r="F27" s="547">
        <f>F28</f>
        <v>18215.14</v>
      </c>
      <c r="G27" s="545"/>
      <c r="H27" s="548"/>
      <c r="I27" s="411">
        <f>I28</f>
        <v>6743.93</v>
      </c>
      <c r="J27" s="195">
        <f t="shared" si="0"/>
        <v>37.023761552203283</v>
      </c>
      <c r="Q27" s="350"/>
      <c r="R27" s="350"/>
    </row>
    <row r="28" spans="1:18" s="187" customFormat="1" x14ac:dyDescent="0.25">
      <c r="A28" s="538" t="s">
        <v>177</v>
      </c>
      <c r="B28" s="518"/>
      <c r="C28" s="518"/>
      <c r="D28" s="518"/>
      <c r="E28" s="519"/>
      <c r="F28" s="539">
        <f>F29+F30</f>
        <v>18215.14</v>
      </c>
      <c r="G28" s="518"/>
      <c r="H28" s="521"/>
      <c r="I28" s="412">
        <f>I29+I30</f>
        <v>6743.93</v>
      </c>
      <c r="J28" s="196">
        <f t="shared" si="0"/>
        <v>37.023761552203283</v>
      </c>
    </row>
    <row r="29" spans="1:18" s="187" customFormat="1" x14ac:dyDescent="0.25">
      <c r="A29" s="191" t="s">
        <v>172</v>
      </c>
      <c r="B29" s="517" t="s">
        <v>13</v>
      </c>
      <c r="C29" s="518"/>
      <c r="D29" s="518"/>
      <c r="E29" s="519"/>
      <c r="F29" s="520">
        <v>17615.14</v>
      </c>
      <c r="G29" s="518"/>
      <c r="H29" s="521"/>
      <c r="I29" s="192">
        <v>6623.93</v>
      </c>
      <c r="J29" s="196">
        <f t="shared" si="0"/>
        <v>37.603618251118078</v>
      </c>
    </row>
    <row r="30" spans="1:18" s="187" customFormat="1" x14ac:dyDescent="0.25">
      <c r="A30" s="191" t="s">
        <v>168</v>
      </c>
      <c r="B30" s="517" t="s">
        <v>14</v>
      </c>
      <c r="C30" s="518"/>
      <c r="D30" s="518"/>
      <c r="E30" s="519"/>
      <c r="F30" s="520">
        <v>600</v>
      </c>
      <c r="G30" s="518"/>
      <c r="H30" s="521"/>
      <c r="I30" s="192">
        <v>120</v>
      </c>
      <c r="J30" s="196">
        <f t="shared" si="0"/>
        <v>20</v>
      </c>
    </row>
    <row r="31" spans="1:18" s="187" customFormat="1" x14ac:dyDescent="0.25">
      <c r="A31" s="544" t="s">
        <v>266</v>
      </c>
      <c r="B31" s="545"/>
      <c r="C31" s="545"/>
      <c r="D31" s="545"/>
      <c r="E31" s="546"/>
      <c r="F31" s="547">
        <f>F32+F34</f>
        <v>0</v>
      </c>
      <c r="G31" s="545"/>
      <c r="H31" s="548"/>
      <c r="I31" s="411">
        <f>I32+I34</f>
        <v>0</v>
      </c>
      <c r="J31" s="195" t="e">
        <f t="shared" ref="J31:J35" si="1">SUM(I31/F31*100)</f>
        <v>#DIV/0!</v>
      </c>
    </row>
    <row r="32" spans="1:18" s="187" customFormat="1" x14ac:dyDescent="0.25">
      <c r="A32" s="538" t="s">
        <v>177</v>
      </c>
      <c r="B32" s="518"/>
      <c r="C32" s="518"/>
      <c r="D32" s="518"/>
      <c r="E32" s="519"/>
      <c r="F32" s="539">
        <f>F33</f>
        <v>0</v>
      </c>
      <c r="G32" s="518"/>
      <c r="H32" s="521"/>
      <c r="I32" s="412">
        <f>I33</f>
        <v>0</v>
      </c>
      <c r="J32" s="196" t="e">
        <f t="shared" si="1"/>
        <v>#DIV/0!</v>
      </c>
    </row>
    <row r="33" spans="1:16" s="187" customFormat="1" x14ac:dyDescent="0.25">
      <c r="A33" s="298">
        <v>42</v>
      </c>
      <c r="B33" s="517" t="s">
        <v>16</v>
      </c>
      <c r="C33" s="518"/>
      <c r="D33" s="518"/>
      <c r="E33" s="519"/>
      <c r="F33" s="520">
        <v>0</v>
      </c>
      <c r="G33" s="518"/>
      <c r="H33" s="521"/>
      <c r="I33" s="192">
        <v>0</v>
      </c>
      <c r="J33" s="196" t="e">
        <f t="shared" si="1"/>
        <v>#DIV/0!</v>
      </c>
    </row>
    <row r="34" spans="1:16" s="187" customFormat="1" x14ac:dyDescent="0.25">
      <c r="A34" s="538" t="s">
        <v>267</v>
      </c>
      <c r="B34" s="518"/>
      <c r="C34" s="518"/>
      <c r="D34" s="518"/>
      <c r="E34" s="519"/>
      <c r="F34" s="539">
        <f>F35</f>
        <v>0</v>
      </c>
      <c r="G34" s="518"/>
      <c r="H34" s="521"/>
      <c r="I34" s="412">
        <f>I35</f>
        <v>0</v>
      </c>
      <c r="J34" s="196" t="e">
        <f t="shared" si="1"/>
        <v>#DIV/0!</v>
      </c>
    </row>
    <row r="35" spans="1:16" s="187" customFormat="1" x14ac:dyDescent="0.25">
      <c r="A35" s="298">
        <v>42</v>
      </c>
      <c r="B35" s="517" t="s">
        <v>16</v>
      </c>
      <c r="C35" s="518"/>
      <c r="D35" s="518"/>
      <c r="E35" s="519"/>
      <c r="F35" s="520">
        <v>0</v>
      </c>
      <c r="G35" s="518"/>
      <c r="H35" s="521"/>
      <c r="I35" s="192">
        <v>0</v>
      </c>
      <c r="J35" s="196" t="e">
        <f t="shared" si="1"/>
        <v>#DIV/0!</v>
      </c>
    </row>
    <row r="36" spans="1:16" s="187" customFormat="1" x14ac:dyDescent="0.25">
      <c r="A36" s="549" t="s">
        <v>233</v>
      </c>
      <c r="B36" s="550"/>
      <c r="C36" s="550"/>
      <c r="D36" s="550"/>
      <c r="E36" s="551"/>
      <c r="F36" s="558">
        <f>H37+H39</f>
        <v>2450</v>
      </c>
      <c r="G36" s="559"/>
      <c r="H36" s="560"/>
      <c r="I36" s="358">
        <f>I37+I39</f>
        <v>0</v>
      </c>
      <c r="J36" s="195">
        <f t="shared" si="0"/>
        <v>0</v>
      </c>
    </row>
    <row r="37" spans="1:16" s="187" customFormat="1" x14ac:dyDescent="0.25">
      <c r="A37" s="552" t="s">
        <v>268</v>
      </c>
      <c r="B37" s="553"/>
      <c r="C37" s="553"/>
      <c r="D37" s="553"/>
      <c r="E37" s="554"/>
      <c r="F37" s="359"/>
      <c r="G37" s="360"/>
      <c r="H37" s="434">
        <f>H38</f>
        <v>1800</v>
      </c>
      <c r="I37" s="435">
        <f>I38</f>
        <v>0</v>
      </c>
      <c r="J37" s="357" t="e">
        <f t="shared" si="0"/>
        <v>#DIV/0!</v>
      </c>
    </row>
    <row r="38" spans="1:16" s="187" customFormat="1" x14ac:dyDescent="0.25">
      <c r="A38" s="298">
        <v>42</v>
      </c>
      <c r="B38" s="555" t="s">
        <v>16</v>
      </c>
      <c r="C38" s="556"/>
      <c r="D38" s="556"/>
      <c r="E38" s="557"/>
      <c r="F38" s="359"/>
      <c r="G38" s="360"/>
      <c r="H38" s="361">
        <v>1800</v>
      </c>
      <c r="I38" s="362">
        <v>0</v>
      </c>
      <c r="J38" s="357" t="e">
        <f t="shared" si="0"/>
        <v>#DIV/0!</v>
      </c>
    </row>
    <row r="39" spans="1:16" s="187" customFormat="1" x14ac:dyDescent="0.25">
      <c r="A39" s="552" t="s">
        <v>269</v>
      </c>
      <c r="B39" s="553"/>
      <c r="C39" s="553"/>
      <c r="D39" s="553"/>
      <c r="E39" s="554"/>
      <c r="F39" s="359"/>
      <c r="G39" s="360"/>
      <c r="H39" s="434">
        <f>H40</f>
        <v>650</v>
      </c>
      <c r="I39" s="435">
        <f>I40</f>
        <v>0</v>
      </c>
      <c r="J39" s="357" t="e">
        <f t="shared" ref="J39:J40" si="2">SUM(I39/F39*100)</f>
        <v>#DIV/0!</v>
      </c>
    </row>
    <row r="40" spans="1:16" s="187" customFormat="1" x14ac:dyDescent="0.25">
      <c r="A40" s="298">
        <v>42</v>
      </c>
      <c r="B40" s="555" t="s">
        <v>16</v>
      </c>
      <c r="C40" s="556"/>
      <c r="D40" s="556"/>
      <c r="E40" s="557"/>
      <c r="F40" s="359"/>
      <c r="G40" s="360"/>
      <c r="H40" s="361">
        <v>650</v>
      </c>
      <c r="I40" s="362">
        <v>0</v>
      </c>
      <c r="J40" s="357" t="e">
        <f t="shared" si="2"/>
        <v>#DIV/0!</v>
      </c>
    </row>
    <row r="41" spans="1:16" s="187" customFormat="1" x14ac:dyDescent="0.25">
      <c r="A41" s="544" t="s">
        <v>179</v>
      </c>
      <c r="B41" s="545"/>
      <c r="C41" s="545"/>
      <c r="D41" s="545"/>
      <c r="E41" s="546"/>
      <c r="F41" s="547">
        <f>F42</f>
        <v>715.5</v>
      </c>
      <c r="G41" s="545"/>
      <c r="H41" s="548"/>
      <c r="I41" s="411">
        <f>I42</f>
        <v>715.5</v>
      </c>
      <c r="J41" s="195">
        <f t="shared" si="0"/>
        <v>100</v>
      </c>
      <c r="P41" s="201"/>
    </row>
    <row r="42" spans="1:16" s="187" customFormat="1" x14ac:dyDescent="0.25">
      <c r="A42" s="538" t="s">
        <v>265</v>
      </c>
      <c r="B42" s="518"/>
      <c r="C42" s="518"/>
      <c r="D42" s="518"/>
      <c r="E42" s="519"/>
      <c r="F42" s="539">
        <f>F43</f>
        <v>715.5</v>
      </c>
      <c r="G42" s="518"/>
      <c r="H42" s="521"/>
      <c r="I42" s="412">
        <f>I43</f>
        <v>715.5</v>
      </c>
      <c r="J42" s="196">
        <f t="shared" si="0"/>
        <v>100</v>
      </c>
    </row>
    <row r="43" spans="1:16" s="187" customFormat="1" x14ac:dyDescent="0.25">
      <c r="A43" s="191" t="s">
        <v>178</v>
      </c>
      <c r="B43" s="517" t="s">
        <v>33</v>
      </c>
      <c r="C43" s="518"/>
      <c r="D43" s="518"/>
      <c r="E43" s="519"/>
      <c r="F43" s="520">
        <v>715.5</v>
      </c>
      <c r="G43" s="518"/>
      <c r="H43" s="521"/>
      <c r="I43" s="192">
        <v>715.5</v>
      </c>
      <c r="J43" s="196">
        <f t="shared" si="0"/>
        <v>100</v>
      </c>
    </row>
    <row r="44" spans="1:16" s="187" customFormat="1" x14ac:dyDescent="0.25">
      <c r="A44" s="544" t="s">
        <v>235</v>
      </c>
      <c r="B44" s="545"/>
      <c r="C44" s="545"/>
      <c r="D44" s="545"/>
      <c r="E44" s="546"/>
      <c r="F44" s="547">
        <f>F45+F54+F48+F51</f>
        <v>21201.82</v>
      </c>
      <c r="G44" s="545"/>
      <c r="H44" s="548"/>
      <c r="I44" s="411">
        <f>I45+I54+I48+I51</f>
        <v>12542.11</v>
      </c>
      <c r="J44" s="195">
        <f t="shared" si="0"/>
        <v>59.155817755268181</v>
      </c>
    </row>
    <row r="45" spans="1:16" s="187" customFormat="1" x14ac:dyDescent="0.25">
      <c r="A45" s="538" t="s">
        <v>177</v>
      </c>
      <c r="B45" s="518"/>
      <c r="C45" s="518"/>
      <c r="D45" s="518"/>
      <c r="E45" s="519"/>
      <c r="F45" s="539">
        <f>F46+H47</f>
        <v>9763.44</v>
      </c>
      <c r="G45" s="518"/>
      <c r="H45" s="521"/>
      <c r="I45" s="412">
        <f>I46+I47</f>
        <v>4331.41</v>
      </c>
      <c r="J45" s="196">
        <f t="shared" si="0"/>
        <v>44.363564481371313</v>
      </c>
    </row>
    <row r="46" spans="1:16" s="187" customFormat="1" x14ac:dyDescent="0.25">
      <c r="A46" s="191" t="s">
        <v>172</v>
      </c>
      <c r="B46" s="517" t="s">
        <v>13</v>
      </c>
      <c r="C46" s="518"/>
      <c r="D46" s="518"/>
      <c r="E46" s="519"/>
      <c r="F46" s="520">
        <v>9570.0300000000007</v>
      </c>
      <c r="G46" s="518"/>
      <c r="H46" s="521"/>
      <c r="I46" s="192">
        <v>4220.88</v>
      </c>
      <c r="J46" s="196">
        <f t="shared" si="0"/>
        <v>44.105190892818513</v>
      </c>
    </row>
    <row r="47" spans="1:16" s="187" customFormat="1" x14ac:dyDescent="0.25">
      <c r="A47" s="298">
        <v>32</v>
      </c>
      <c r="B47" s="351" t="s">
        <v>14</v>
      </c>
      <c r="C47" s="352"/>
      <c r="D47" s="352"/>
      <c r="E47" s="352"/>
      <c r="F47" s="353"/>
      <c r="G47" s="352"/>
      <c r="H47" s="354">
        <v>193.41</v>
      </c>
      <c r="I47" s="192">
        <v>110.53</v>
      </c>
      <c r="J47" s="196">
        <f>SUM(I47/H47)*100</f>
        <v>57.148027506333698</v>
      </c>
    </row>
    <row r="48" spans="1:16" s="187" customFormat="1" x14ac:dyDescent="0.25">
      <c r="A48" s="552" t="s">
        <v>270</v>
      </c>
      <c r="B48" s="553"/>
      <c r="C48" s="553"/>
      <c r="D48" s="553"/>
      <c r="E48" s="554"/>
      <c r="F48" s="564">
        <f>F49+H50</f>
        <v>4167.91</v>
      </c>
      <c r="G48" s="565"/>
      <c r="H48" s="566"/>
      <c r="I48" s="414">
        <f>I49+I50</f>
        <v>3136.26</v>
      </c>
      <c r="J48" s="196">
        <f t="shared" si="0"/>
        <v>75.247786060639513</v>
      </c>
    </row>
    <row r="49" spans="1:10" s="187" customFormat="1" ht="13.2" customHeight="1" x14ac:dyDescent="0.25">
      <c r="A49" s="191" t="s">
        <v>172</v>
      </c>
      <c r="B49" s="517" t="s">
        <v>13</v>
      </c>
      <c r="C49" s="518"/>
      <c r="D49" s="518"/>
      <c r="E49" s="519"/>
      <c r="F49" s="567">
        <v>4085.34</v>
      </c>
      <c r="G49" s="568"/>
      <c r="H49" s="569"/>
      <c r="I49" s="192">
        <v>3082.01</v>
      </c>
      <c r="J49" s="196">
        <f t="shared" si="0"/>
        <v>75.440722192032979</v>
      </c>
    </row>
    <row r="50" spans="1:10" s="187" customFormat="1" x14ac:dyDescent="0.25">
      <c r="A50" s="298">
        <v>32</v>
      </c>
      <c r="B50" s="351" t="s">
        <v>14</v>
      </c>
      <c r="C50" s="352"/>
      <c r="D50" s="352"/>
      <c r="E50" s="352"/>
      <c r="F50" s="408"/>
      <c r="G50" s="409"/>
      <c r="H50" s="410">
        <v>82.57</v>
      </c>
      <c r="I50" s="192">
        <v>54.25</v>
      </c>
      <c r="J50" s="196">
        <f>SUM(I50/H50*100)</f>
        <v>65.701828751362484</v>
      </c>
    </row>
    <row r="51" spans="1:10" s="187" customFormat="1" x14ac:dyDescent="0.25">
      <c r="A51" s="552" t="s">
        <v>271</v>
      </c>
      <c r="B51" s="553"/>
      <c r="C51" s="553"/>
      <c r="D51" s="553"/>
      <c r="E51" s="554"/>
      <c r="F51" s="564">
        <f>F52+F53</f>
        <v>1090.57</v>
      </c>
      <c r="G51" s="565"/>
      <c r="H51" s="566"/>
      <c r="I51" s="415">
        <f>I52+I53</f>
        <v>761.18999999999994</v>
      </c>
      <c r="J51" s="196">
        <f t="shared" si="0"/>
        <v>69.79744537260332</v>
      </c>
    </row>
    <row r="52" spans="1:10" s="187" customFormat="1" x14ac:dyDescent="0.25">
      <c r="A52" s="298">
        <v>31</v>
      </c>
      <c r="B52" s="517" t="s">
        <v>13</v>
      </c>
      <c r="C52" s="518"/>
      <c r="D52" s="518"/>
      <c r="E52" s="519"/>
      <c r="F52" s="567">
        <v>1068.96</v>
      </c>
      <c r="G52" s="568"/>
      <c r="H52" s="569"/>
      <c r="I52" s="409">
        <v>741.76</v>
      </c>
      <c r="J52" s="196">
        <f t="shared" si="0"/>
        <v>69.390809759018111</v>
      </c>
    </row>
    <row r="53" spans="1:10" s="187" customFormat="1" x14ac:dyDescent="0.25">
      <c r="A53" s="298">
        <v>32</v>
      </c>
      <c r="B53" s="351" t="s">
        <v>14</v>
      </c>
      <c r="C53" s="352"/>
      <c r="D53" s="352"/>
      <c r="E53" s="352"/>
      <c r="F53" s="567">
        <v>21.61</v>
      </c>
      <c r="G53" s="568"/>
      <c r="H53" s="569"/>
      <c r="I53" s="409">
        <v>19.43</v>
      </c>
      <c r="J53" s="196">
        <f t="shared" si="0"/>
        <v>89.912077741786206</v>
      </c>
    </row>
    <row r="54" spans="1:10" s="187" customFormat="1" x14ac:dyDescent="0.25">
      <c r="A54" s="538" t="s">
        <v>272</v>
      </c>
      <c r="B54" s="518"/>
      <c r="C54" s="518"/>
      <c r="D54" s="518"/>
      <c r="E54" s="519"/>
      <c r="F54" s="539">
        <f>F56+F55</f>
        <v>6179.9</v>
      </c>
      <c r="G54" s="518"/>
      <c r="H54" s="521"/>
      <c r="I54" s="412">
        <f>I56+I55</f>
        <v>4313.25</v>
      </c>
      <c r="J54" s="196">
        <f t="shared" si="0"/>
        <v>69.79481868638652</v>
      </c>
    </row>
    <row r="55" spans="1:10" s="187" customFormat="1" x14ac:dyDescent="0.25">
      <c r="A55" s="298">
        <v>31</v>
      </c>
      <c r="B55" s="517" t="s">
        <v>13</v>
      </c>
      <c r="C55" s="518"/>
      <c r="D55" s="518"/>
      <c r="E55" s="519"/>
      <c r="F55" s="561">
        <v>6057.48</v>
      </c>
      <c r="G55" s="562"/>
      <c r="H55" s="563"/>
      <c r="I55" s="355">
        <v>4203.21</v>
      </c>
      <c r="J55" s="196">
        <f t="shared" si="0"/>
        <v>69.388755720200493</v>
      </c>
    </row>
    <row r="56" spans="1:10" s="187" customFormat="1" x14ac:dyDescent="0.25">
      <c r="A56" s="298">
        <v>32</v>
      </c>
      <c r="B56" s="517" t="s">
        <v>14</v>
      </c>
      <c r="C56" s="518"/>
      <c r="D56" s="518"/>
      <c r="E56" s="519"/>
      <c r="F56" s="520">
        <v>122.42</v>
      </c>
      <c r="G56" s="518"/>
      <c r="H56" s="521"/>
      <c r="I56" s="192">
        <v>110.04</v>
      </c>
      <c r="J56" s="196">
        <f t="shared" si="0"/>
        <v>89.887273321352723</v>
      </c>
    </row>
    <row r="57" spans="1:10" s="187" customFormat="1" ht="13.2" customHeight="1" x14ac:dyDescent="0.25">
      <c r="A57" s="573" t="s">
        <v>234</v>
      </c>
      <c r="B57" s="571"/>
      <c r="C57" s="571"/>
      <c r="D57" s="571"/>
      <c r="E57" s="574"/>
      <c r="F57" s="570">
        <f>F58</f>
        <v>610</v>
      </c>
      <c r="G57" s="571"/>
      <c r="H57" s="572"/>
      <c r="I57" s="416">
        <f>I58</f>
        <v>0</v>
      </c>
      <c r="J57" s="356">
        <f t="shared" ref="J57:J59" si="3">SUM(I57/F57*100)</f>
        <v>0</v>
      </c>
    </row>
    <row r="58" spans="1:10" s="187" customFormat="1" ht="13.2" customHeight="1" x14ac:dyDescent="0.25">
      <c r="A58" s="538" t="s">
        <v>265</v>
      </c>
      <c r="B58" s="518"/>
      <c r="C58" s="518"/>
      <c r="D58" s="518"/>
      <c r="E58" s="519"/>
      <c r="F58" s="539">
        <f>F59</f>
        <v>610</v>
      </c>
      <c r="G58" s="518"/>
      <c r="H58" s="521"/>
      <c r="I58" s="412">
        <f>I59</f>
        <v>0</v>
      </c>
      <c r="J58" s="196">
        <f t="shared" si="3"/>
        <v>0</v>
      </c>
    </row>
    <row r="59" spans="1:10" s="187" customFormat="1" ht="13.2" customHeight="1" thickBot="1" x14ac:dyDescent="0.3">
      <c r="A59" s="191" t="s">
        <v>168</v>
      </c>
      <c r="B59" s="517" t="s">
        <v>14</v>
      </c>
      <c r="C59" s="518"/>
      <c r="D59" s="518"/>
      <c r="E59" s="519"/>
      <c r="F59" s="587">
        <v>610</v>
      </c>
      <c r="G59" s="518"/>
      <c r="H59" s="521"/>
      <c r="I59" s="355">
        <v>0</v>
      </c>
      <c r="J59" s="196">
        <f t="shared" si="3"/>
        <v>0</v>
      </c>
    </row>
    <row r="60" spans="1:10" s="187" customFormat="1" x14ac:dyDescent="0.25">
      <c r="A60" s="575" t="s">
        <v>176</v>
      </c>
      <c r="B60" s="576"/>
      <c r="C60" s="576"/>
      <c r="D60" s="576"/>
      <c r="E60" s="577"/>
      <c r="F60" s="578">
        <f>F61+F79</f>
        <v>2350740.9300000002</v>
      </c>
      <c r="G60" s="579"/>
      <c r="H60" s="580"/>
      <c r="I60" s="413">
        <f>I61+I79</f>
        <v>1116478.3199999998</v>
      </c>
      <c r="J60" s="198">
        <f t="shared" si="0"/>
        <v>47.494741158056911</v>
      </c>
    </row>
    <row r="61" spans="1:10" s="187" customFormat="1" x14ac:dyDescent="0.25">
      <c r="A61" s="581" t="s">
        <v>175</v>
      </c>
      <c r="B61" s="582"/>
      <c r="C61" s="582"/>
      <c r="D61" s="582"/>
      <c r="E61" s="583"/>
      <c r="F61" s="584">
        <f>F62+F66+F68+F71+F73+F77</f>
        <v>2325599.48</v>
      </c>
      <c r="G61" s="585"/>
      <c r="H61" s="586"/>
      <c r="I61" s="411">
        <f>I62+I66+I68+I71+I73+I77</f>
        <v>1115547.1399999999</v>
      </c>
      <c r="J61" s="195">
        <f t="shared" si="0"/>
        <v>47.968154000447228</v>
      </c>
    </row>
    <row r="62" spans="1:10" s="187" customFormat="1" x14ac:dyDescent="0.25">
      <c r="A62" s="588" t="s">
        <v>169</v>
      </c>
      <c r="B62" s="589"/>
      <c r="C62" s="589"/>
      <c r="D62" s="589"/>
      <c r="E62" s="590"/>
      <c r="F62" s="591">
        <f>F63+F64+F65</f>
        <v>123501</v>
      </c>
      <c r="G62" s="592"/>
      <c r="H62" s="593"/>
      <c r="I62" s="412">
        <f>I63+I64+I65</f>
        <v>26788.57</v>
      </c>
      <c r="J62" s="196">
        <f t="shared" si="0"/>
        <v>21.690974162152532</v>
      </c>
    </row>
    <row r="63" spans="1:10" s="187" customFormat="1" x14ac:dyDescent="0.25">
      <c r="A63" s="191" t="s">
        <v>172</v>
      </c>
      <c r="B63" s="517" t="s">
        <v>13</v>
      </c>
      <c r="C63" s="518"/>
      <c r="D63" s="518"/>
      <c r="E63" s="519"/>
      <c r="F63" s="520">
        <v>85651</v>
      </c>
      <c r="G63" s="518"/>
      <c r="H63" s="521"/>
      <c r="I63" s="192">
        <v>12915.75</v>
      </c>
      <c r="J63" s="196">
        <f t="shared" si="0"/>
        <v>15.0795087039264</v>
      </c>
    </row>
    <row r="64" spans="1:10" s="187" customFormat="1" x14ac:dyDescent="0.25">
      <c r="A64" s="191" t="s">
        <v>168</v>
      </c>
      <c r="B64" s="517" t="s">
        <v>14</v>
      </c>
      <c r="C64" s="518"/>
      <c r="D64" s="518"/>
      <c r="E64" s="519"/>
      <c r="F64" s="520">
        <v>37650</v>
      </c>
      <c r="G64" s="518"/>
      <c r="H64" s="521"/>
      <c r="I64" s="192">
        <v>13630.28</v>
      </c>
      <c r="J64" s="196">
        <f t="shared" si="0"/>
        <v>36.202602921646751</v>
      </c>
    </row>
    <row r="65" spans="1:18" s="187" customFormat="1" x14ac:dyDescent="0.25">
      <c r="A65" s="191" t="s">
        <v>173</v>
      </c>
      <c r="B65" s="517" t="s">
        <v>15</v>
      </c>
      <c r="C65" s="518"/>
      <c r="D65" s="518"/>
      <c r="E65" s="519"/>
      <c r="F65" s="520">
        <v>200</v>
      </c>
      <c r="G65" s="518"/>
      <c r="H65" s="521"/>
      <c r="I65" s="192">
        <v>242.54</v>
      </c>
      <c r="J65" s="196">
        <f t="shared" si="0"/>
        <v>121.26999999999998</v>
      </c>
    </row>
    <row r="66" spans="1:18" s="187" customFormat="1" x14ac:dyDescent="0.25">
      <c r="A66" s="538" t="s">
        <v>167</v>
      </c>
      <c r="B66" s="518"/>
      <c r="C66" s="518"/>
      <c r="D66" s="518"/>
      <c r="E66" s="519"/>
      <c r="F66" s="539">
        <f>F67</f>
        <v>63984.93</v>
      </c>
      <c r="G66" s="518"/>
      <c r="H66" s="521"/>
      <c r="I66" s="412">
        <f>I67</f>
        <v>63152.08</v>
      </c>
      <c r="J66" s="196">
        <f t="shared" si="0"/>
        <v>98.698365380723246</v>
      </c>
    </row>
    <row r="67" spans="1:18" s="187" customFormat="1" x14ac:dyDescent="0.25">
      <c r="A67" s="191" t="s">
        <v>172</v>
      </c>
      <c r="B67" s="517" t="s">
        <v>13</v>
      </c>
      <c r="C67" s="518"/>
      <c r="D67" s="518"/>
      <c r="E67" s="519"/>
      <c r="F67" s="520">
        <v>63984.93</v>
      </c>
      <c r="G67" s="518"/>
      <c r="H67" s="521"/>
      <c r="I67" s="192">
        <v>63152.08</v>
      </c>
      <c r="J67" s="196">
        <f t="shared" si="0"/>
        <v>98.698365380723246</v>
      </c>
    </row>
    <row r="68" spans="1:18" s="187" customFormat="1" x14ac:dyDescent="0.25">
      <c r="A68" s="538" t="s">
        <v>236</v>
      </c>
      <c r="B68" s="518"/>
      <c r="C68" s="518"/>
      <c r="D68" s="518"/>
      <c r="E68" s="519"/>
      <c r="F68" s="539">
        <f>F69+F70</f>
        <v>140356.82999999999</v>
      </c>
      <c r="G68" s="518"/>
      <c r="H68" s="521"/>
      <c r="I68" s="412">
        <f>I69+I70</f>
        <v>75737.48</v>
      </c>
      <c r="J68" s="196">
        <f t="shared" si="0"/>
        <v>53.960665825809826</v>
      </c>
    </row>
    <row r="69" spans="1:18" s="187" customFormat="1" x14ac:dyDescent="0.25">
      <c r="A69" s="191" t="s">
        <v>168</v>
      </c>
      <c r="B69" s="517" t="s">
        <v>14</v>
      </c>
      <c r="C69" s="518"/>
      <c r="D69" s="518"/>
      <c r="E69" s="519"/>
      <c r="F69" s="520">
        <v>139560.5</v>
      </c>
      <c r="G69" s="518"/>
      <c r="H69" s="521"/>
      <c r="I69" s="192">
        <v>75280.149999999994</v>
      </c>
      <c r="J69" s="196">
        <f t="shared" si="0"/>
        <v>53.940871521669806</v>
      </c>
    </row>
    <row r="70" spans="1:18" s="187" customFormat="1" x14ac:dyDescent="0.25">
      <c r="A70" s="191" t="s">
        <v>173</v>
      </c>
      <c r="B70" s="517" t="s">
        <v>15</v>
      </c>
      <c r="C70" s="518"/>
      <c r="D70" s="518"/>
      <c r="E70" s="519"/>
      <c r="F70" s="520">
        <v>796.33</v>
      </c>
      <c r="G70" s="518"/>
      <c r="H70" s="521"/>
      <c r="I70" s="192">
        <v>457.33</v>
      </c>
      <c r="J70" s="196">
        <f t="shared" si="0"/>
        <v>57.429708789069856</v>
      </c>
    </row>
    <row r="71" spans="1:18" s="187" customFormat="1" x14ac:dyDescent="0.25">
      <c r="A71" s="538" t="s">
        <v>174</v>
      </c>
      <c r="B71" s="518"/>
      <c r="C71" s="518"/>
      <c r="D71" s="518"/>
      <c r="E71" s="519"/>
      <c r="F71" s="539">
        <f>F72</f>
        <v>2300</v>
      </c>
      <c r="G71" s="518"/>
      <c r="H71" s="521"/>
      <c r="I71" s="412">
        <f>I72</f>
        <v>1420.17</v>
      </c>
      <c r="J71" s="196">
        <f t="shared" si="0"/>
        <v>61.746521739130436</v>
      </c>
      <c r="P71" s="202"/>
      <c r="Q71" s="202"/>
      <c r="R71" s="202"/>
    </row>
    <row r="72" spans="1:18" s="187" customFormat="1" x14ac:dyDescent="0.25">
      <c r="A72" s="191" t="s">
        <v>168</v>
      </c>
      <c r="B72" s="517" t="s">
        <v>14</v>
      </c>
      <c r="C72" s="518"/>
      <c r="D72" s="518"/>
      <c r="E72" s="519"/>
      <c r="F72" s="520">
        <v>2300</v>
      </c>
      <c r="G72" s="518"/>
      <c r="H72" s="521"/>
      <c r="I72" s="192">
        <v>1420.17</v>
      </c>
      <c r="J72" s="196">
        <f t="shared" si="0"/>
        <v>61.746521739130436</v>
      </c>
    </row>
    <row r="73" spans="1:18" s="187" customFormat="1" x14ac:dyDescent="0.25">
      <c r="A73" s="538" t="s">
        <v>265</v>
      </c>
      <c r="B73" s="518"/>
      <c r="C73" s="518"/>
      <c r="D73" s="518"/>
      <c r="E73" s="519"/>
      <c r="F73" s="539">
        <f>F74+F75+F76</f>
        <v>1993256.72</v>
      </c>
      <c r="G73" s="518"/>
      <c r="H73" s="521"/>
      <c r="I73" s="412">
        <f>I74+I75+I76</f>
        <v>948448.84</v>
      </c>
      <c r="J73" s="196">
        <f t="shared" si="0"/>
        <v>47.582874322380306</v>
      </c>
    </row>
    <row r="74" spans="1:18" s="187" customFormat="1" x14ac:dyDescent="0.25">
      <c r="A74" s="191" t="s">
        <v>172</v>
      </c>
      <c r="B74" s="517" t="s">
        <v>13</v>
      </c>
      <c r="C74" s="518"/>
      <c r="D74" s="518"/>
      <c r="E74" s="519"/>
      <c r="F74" s="520">
        <v>1993256.72</v>
      </c>
      <c r="G74" s="518"/>
      <c r="H74" s="521"/>
      <c r="I74" s="192">
        <v>948448.84</v>
      </c>
      <c r="J74" s="196">
        <f t="shared" si="0"/>
        <v>47.582874322380306</v>
      </c>
    </row>
    <row r="75" spans="1:18" s="187" customFormat="1" x14ac:dyDescent="0.25">
      <c r="A75" s="191" t="s">
        <v>168</v>
      </c>
      <c r="B75" s="517" t="s">
        <v>14</v>
      </c>
      <c r="C75" s="518"/>
      <c r="D75" s="518"/>
      <c r="E75" s="519"/>
      <c r="F75" s="520">
        <v>0</v>
      </c>
      <c r="G75" s="518"/>
      <c r="H75" s="521"/>
      <c r="I75" s="192">
        <v>0</v>
      </c>
      <c r="J75" s="196" t="e">
        <f t="shared" si="0"/>
        <v>#DIV/0!</v>
      </c>
    </row>
    <row r="76" spans="1:18" s="187" customFormat="1" x14ac:dyDescent="0.25">
      <c r="A76" s="191" t="s">
        <v>173</v>
      </c>
      <c r="B76" s="517" t="s">
        <v>15</v>
      </c>
      <c r="C76" s="518"/>
      <c r="D76" s="518"/>
      <c r="E76" s="519"/>
      <c r="F76" s="520">
        <v>0</v>
      </c>
      <c r="G76" s="518"/>
      <c r="H76" s="521"/>
      <c r="I76" s="192">
        <v>0</v>
      </c>
      <c r="J76" s="196" t="e">
        <f t="shared" si="0"/>
        <v>#DIV/0!</v>
      </c>
    </row>
    <row r="77" spans="1:18" s="187" customFormat="1" x14ac:dyDescent="0.25">
      <c r="A77" s="538" t="s">
        <v>171</v>
      </c>
      <c r="B77" s="518"/>
      <c r="C77" s="518"/>
      <c r="D77" s="518"/>
      <c r="E77" s="519"/>
      <c r="F77" s="539">
        <f>F78</f>
        <v>2200</v>
      </c>
      <c r="G77" s="518"/>
      <c r="H77" s="521"/>
      <c r="I77" s="412">
        <f>I78</f>
        <v>0</v>
      </c>
      <c r="J77" s="196">
        <f t="shared" si="0"/>
        <v>0</v>
      </c>
    </row>
    <row r="78" spans="1:18" s="187" customFormat="1" x14ac:dyDescent="0.25">
      <c r="A78" s="191" t="s">
        <v>168</v>
      </c>
      <c r="B78" s="517" t="s">
        <v>14</v>
      </c>
      <c r="C78" s="518"/>
      <c r="D78" s="518"/>
      <c r="E78" s="519"/>
      <c r="F78" s="520">
        <v>2200</v>
      </c>
      <c r="G78" s="518"/>
      <c r="H78" s="521"/>
      <c r="I78" s="192">
        <v>0</v>
      </c>
      <c r="J78" s="196">
        <f t="shared" si="0"/>
        <v>0</v>
      </c>
    </row>
    <row r="79" spans="1:18" s="187" customFormat="1" x14ac:dyDescent="0.25">
      <c r="A79" s="544" t="s">
        <v>170</v>
      </c>
      <c r="B79" s="545"/>
      <c r="C79" s="545"/>
      <c r="D79" s="545"/>
      <c r="E79" s="546"/>
      <c r="F79" s="547">
        <f>F80+F83+F85</f>
        <v>25141.45</v>
      </c>
      <c r="G79" s="545"/>
      <c r="H79" s="548"/>
      <c r="I79" s="411">
        <f>I80+I83+I85</f>
        <v>931.18000000000006</v>
      </c>
      <c r="J79" s="195">
        <f t="shared" si="0"/>
        <v>3.7037641027068844</v>
      </c>
    </row>
    <row r="80" spans="1:18" s="187" customFormat="1" x14ac:dyDescent="0.25">
      <c r="A80" s="538" t="s">
        <v>169</v>
      </c>
      <c r="B80" s="518"/>
      <c r="C80" s="518"/>
      <c r="D80" s="518"/>
      <c r="E80" s="519"/>
      <c r="F80" s="539">
        <f>F81+F82</f>
        <v>13500</v>
      </c>
      <c r="G80" s="518"/>
      <c r="H80" s="521"/>
      <c r="I80" s="412">
        <f>I81+I82</f>
        <v>931.18000000000006</v>
      </c>
      <c r="J80" s="196">
        <f t="shared" si="0"/>
        <v>6.8976296296296296</v>
      </c>
    </row>
    <row r="81" spans="1:10" s="187" customFormat="1" x14ac:dyDescent="0.25">
      <c r="A81" s="191" t="s">
        <v>168</v>
      </c>
      <c r="B81" s="517" t="s">
        <v>14</v>
      </c>
      <c r="C81" s="518"/>
      <c r="D81" s="518"/>
      <c r="E81" s="519"/>
      <c r="F81" s="520">
        <v>5000</v>
      </c>
      <c r="G81" s="518"/>
      <c r="H81" s="521"/>
      <c r="I81" s="192">
        <v>336.2</v>
      </c>
      <c r="J81" s="196">
        <f t="shared" si="0"/>
        <v>6.7239999999999993</v>
      </c>
    </row>
    <row r="82" spans="1:10" s="187" customFormat="1" x14ac:dyDescent="0.25">
      <c r="A82" s="298">
        <v>42</v>
      </c>
      <c r="B82" s="555" t="s">
        <v>16</v>
      </c>
      <c r="C82" s="556"/>
      <c r="D82" s="556"/>
      <c r="E82" s="557"/>
      <c r="F82" s="567">
        <v>8500</v>
      </c>
      <c r="G82" s="568"/>
      <c r="H82" s="569"/>
      <c r="I82" s="192">
        <v>594.98</v>
      </c>
      <c r="J82" s="196">
        <f t="shared" si="0"/>
        <v>6.9997647058823524</v>
      </c>
    </row>
    <row r="83" spans="1:10" s="187" customFormat="1" x14ac:dyDescent="0.25">
      <c r="A83" s="538" t="s">
        <v>166</v>
      </c>
      <c r="B83" s="518"/>
      <c r="C83" s="518"/>
      <c r="D83" s="518"/>
      <c r="E83" s="519"/>
      <c r="F83" s="539">
        <f>F84</f>
        <v>11641.45</v>
      </c>
      <c r="G83" s="518"/>
      <c r="H83" s="521"/>
      <c r="I83" s="412">
        <f>I84</f>
        <v>0</v>
      </c>
      <c r="J83" s="196">
        <f t="shared" ref="J83:J86" si="4">SUM(I83/F83*100)</f>
        <v>0</v>
      </c>
    </row>
    <row r="84" spans="1:10" s="187" customFormat="1" x14ac:dyDescent="0.25">
      <c r="A84" s="191" t="s">
        <v>165</v>
      </c>
      <c r="B84" s="517" t="s">
        <v>16</v>
      </c>
      <c r="C84" s="518"/>
      <c r="D84" s="518"/>
      <c r="E84" s="519"/>
      <c r="F84" s="520">
        <v>11641.45</v>
      </c>
      <c r="G84" s="518"/>
      <c r="H84" s="521"/>
      <c r="I84" s="192">
        <v>0</v>
      </c>
      <c r="J84" s="196">
        <f t="shared" si="4"/>
        <v>0</v>
      </c>
    </row>
    <row r="85" spans="1:10" s="187" customFormat="1" x14ac:dyDescent="0.25">
      <c r="A85" s="538" t="s">
        <v>265</v>
      </c>
      <c r="B85" s="518"/>
      <c r="C85" s="518"/>
      <c r="D85" s="518"/>
      <c r="E85" s="519"/>
      <c r="F85" s="539">
        <f>F86</f>
        <v>0</v>
      </c>
      <c r="G85" s="518"/>
      <c r="H85" s="521"/>
      <c r="I85" s="412">
        <f>I86</f>
        <v>0</v>
      </c>
      <c r="J85" s="196" t="e">
        <f t="shared" si="4"/>
        <v>#DIV/0!</v>
      </c>
    </row>
    <row r="86" spans="1:10" ht="13.8" thickBot="1" x14ac:dyDescent="0.3">
      <c r="A86" s="436" t="s">
        <v>165</v>
      </c>
      <c r="B86" s="594" t="s">
        <v>16</v>
      </c>
      <c r="C86" s="595"/>
      <c r="D86" s="595"/>
      <c r="E86" s="596"/>
      <c r="F86" s="597">
        <v>0</v>
      </c>
      <c r="G86" s="595"/>
      <c r="H86" s="598"/>
      <c r="I86" s="193">
        <v>0</v>
      </c>
      <c r="J86" s="197" t="e">
        <f t="shared" si="4"/>
        <v>#DIV/0!</v>
      </c>
    </row>
  </sheetData>
  <mergeCells count="139">
    <mergeCell ref="A39:E39"/>
    <mergeCell ref="B40:E40"/>
    <mergeCell ref="B86:E86"/>
    <mergeCell ref="F86:H86"/>
    <mergeCell ref="A80:E80"/>
    <mergeCell ref="F80:H80"/>
    <mergeCell ref="B81:E81"/>
    <mergeCell ref="F81:H81"/>
    <mergeCell ref="B82:E82"/>
    <mergeCell ref="F82:H82"/>
    <mergeCell ref="B84:E84"/>
    <mergeCell ref="F84:H84"/>
    <mergeCell ref="A85:E85"/>
    <mergeCell ref="F85:H85"/>
    <mergeCell ref="A83:E83"/>
    <mergeCell ref="F83:H83"/>
    <mergeCell ref="B70:E70"/>
    <mergeCell ref="F70:H70"/>
    <mergeCell ref="A71:E71"/>
    <mergeCell ref="F71:H71"/>
    <mergeCell ref="A79:E79"/>
    <mergeCell ref="F79:H79"/>
    <mergeCell ref="B78:E78"/>
    <mergeCell ref="F78:H78"/>
    <mergeCell ref="B76:E76"/>
    <mergeCell ref="F76:H76"/>
    <mergeCell ref="A77:E77"/>
    <mergeCell ref="F77:H77"/>
    <mergeCell ref="A66:E66"/>
    <mergeCell ref="F66:H66"/>
    <mergeCell ref="A73:E73"/>
    <mergeCell ref="F73:H73"/>
    <mergeCell ref="B74:E74"/>
    <mergeCell ref="F74:H74"/>
    <mergeCell ref="B75:E75"/>
    <mergeCell ref="F75:H75"/>
    <mergeCell ref="B72:E72"/>
    <mergeCell ref="F72:H72"/>
    <mergeCell ref="B69:E69"/>
    <mergeCell ref="F69:H69"/>
    <mergeCell ref="B67:E67"/>
    <mergeCell ref="F67:H67"/>
    <mergeCell ref="A68:E68"/>
    <mergeCell ref="F68:H68"/>
    <mergeCell ref="F57:H57"/>
    <mergeCell ref="A57:E57"/>
    <mergeCell ref="B63:E63"/>
    <mergeCell ref="F63:H63"/>
    <mergeCell ref="B64:E64"/>
    <mergeCell ref="F64:H64"/>
    <mergeCell ref="B65:E65"/>
    <mergeCell ref="F65:H65"/>
    <mergeCell ref="A60:E60"/>
    <mergeCell ref="F60:H60"/>
    <mergeCell ref="A58:E58"/>
    <mergeCell ref="F58:H58"/>
    <mergeCell ref="A61:E61"/>
    <mergeCell ref="F61:H61"/>
    <mergeCell ref="B59:E59"/>
    <mergeCell ref="F59:H59"/>
    <mergeCell ref="A62:E62"/>
    <mergeCell ref="F62:H62"/>
    <mergeCell ref="B55:E55"/>
    <mergeCell ref="F55:H55"/>
    <mergeCell ref="B56:E56"/>
    <mergeCell ref="F56:H56"/>
    <mergeCell ref="A48:E48"/>
    <mergeCell ref="F48:H48"/>
    <mergeCell ref="B49:E49"/>
    <mergeCell ref="F49:H49"/>
    <mergeCell ref="A54:E54"/>
    <mergeCell ref="F54:H54"/>
    <mergeCell ref="F52:H52"/>
    <mergeCell ref="F53:H53"/>
    <mergeCell ref="F51:H51"/>
    <mergeCell ref="A51:E51"/>
    <mergeCell ref="B52:E52"/>
    <mergeCell ref="A44:E44"/>
    <mergeCell ref="F44:H44"/>
    <mergeCell ref="A45:E45"/>
    <mergeCell ref="F45:H45"/>
    <mergeCell ref="B46:E46"/>
    <mergeCell ref="F46:H46"/>
    <mergeCell ref="A41:E41"/>
    <mergeCell ref="F41:H41"/>
    <mergeCell ref="A42:E42"/>
    <mergeCell ref="F42:H42"/>
    <mergeCell ref="B43:E43"/>
    <mergeCell ref="F43:H43"/>
    <mergeCell ref="A28:E28"/>
    <mergeCell ref="F28:H28"/>
    <mergeCell ref="B29:E29"/>
    <mergeCell ref="F29:H29"/>
    <mergeCell ref="B30:E30"/>
    <mergeCell ref="F30:H30"/>
    <mergeCell ref="A36:E36"/>
    <mergeCell ref="A37:E37"/>
    <mergeCell ref="B38:E38"/>
    <mergeCell ref="F36:H36"/>
    <mergeCell ref="A31:E31"/>
    <mergeCell ref="F31:H31"/>
    <mergeCell ref="A32:E32"/>
    <mergeCell ref="F32:H32"/>
    <mergeCell ref="B33:E33"/>
    <mergeCell ref="F33:H33"/>
    <mergeCell ref="A34:E34"/>
    <mergeCell ref="F34:H34"/>
    <mergeCell ref="B35:E35"/>
    <mergeCell ref="F35:H35"/>
    <mergeCell ref="B26:E26"/>
    <mergeCell ref="F26:H26"/>
    <mergeCell ref="A27:E27"/>
    <mergeCell ref="F27:H27"/>
    <mergeCell ref="A22:E22"/>
    <mergeCell ref="F22:H22"/>
    <mergeCell ref="B23:E23"/>
    <mergeCell ref="F23:H23"/>
    <mergeCell ref="A24:E24"/>
    <mergeCell ref="F24:H24"/>
    <mergeCell ref="A1:D1"/>
    <mergeCell ref="K1:L1"/>
    <mergeCell ref="A2:D2"/>
    <mergeCell ref="K2:L2"/>
    <mergeCell ref="A4:J4"/>
    <mergeCell ref="A9:J10"/>
    <mergeCell ref="A19:E19"/>
    <mergeCell ref="F19:H19"/>
    <mergeCell ref="A20:E20"/>
    <mergeCell ref="F20:H20"/>
    <mergeCell ref="B21:E21"/>
    <mergeCell ref="F21:H21"/>
    <mergeCell ref="A16:E16"/>
    <mergeCell ref="F16:H16"/>
    <mergeCell ref="A17:E17"/>
    <mergeCell ref="F17:H17"/>
    <mergeCell ref="A18:E18"/>
    <mergeCell ref="F18:H18"/>
    <mergeCell ref="A25:E25"/>
    <mergeCell ref="F25:H25"/>
  </mergeCells>
  <pageMargins left="0" right="0" top="0" bottom="0.39374999999999999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POLUGODIŠNJI IZVJEŠTAJ</vt:lpstr>
      <vt:lpstr>SAŽETAK </vt:lpstr>
      <vt:lpstr>RAČUN PRIHODA I RASHODA</vt:lpstr>
      <vt:lpstr>RASHODI - FUNKCIJSKA</vt:lpstr>
      <vt:lpstr>RAČUN FINANCIRANJA</vt:lpstr>
      <vt:lpstr>POSEBNI DIO</vt:lpstr>
      <vt:lpstr>'SAŽETAK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AMilic</dc:creator>
  <cp:lastModifiedBy>User</cp:lastModifiedBy>
  <cp:lastPrinted>2026-07-08T08:08:29Z</cp:lastPrinted>
  <dcterms:created xsi:type="dcterms:W3CDTF">2022-08-26T07:26:16Z</dcterms:created>
  <dcterms:modified xsi:type="dcterms:W3CDTF">2026-07-16T09:09:01Z</dcterms:modified>
</cp:coreProperties>
</file>